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ОО СК ЭНР\тех.прис. до 01.11\Раскрытие информации\"/>
    </mc:Choice>
  </mc:AlternateContent>
  <xr:revisionPtr revIDLastSave="0" documentId="13_ncr:1_{2800772C-9D59-4B67-8BDB-2942DA6C1114}" xr6:coauthVersionLast="37" xr6:coauthVersionMax="37" xr10:uidLastSave="{00000000-0000-0000-0000-000000000000}"/>
  <bookViews>
    <workbookView xWindow="0" yWindow="0" windowWidth="13440" windowHeight="12660" tabRatio="821" activeTab="5" xr2:uid="{00000000-000D-0000-FFFF-FFFF00000000}"/>
  </bookViews>
  <sheets>
    <sheet name="Приложение 1 (город)" sheetId="20" r:id="rId1"/>
    <sheet name="Приложение 1 (не город)" sheetId="21" r:id="rId2"/>
    <sheet name="Приложение 5 (город)" sheetId="23" r:id="rId3"/>
    <sheet name="Приложение 5 (не город)" sheetId="24" r:id="rId4"/>
    <sheet name="С1" sheetId="26" r:id="rId5"/>
    <sheet name="Расчет факт.расходов по С1" sheetId="27" r:id="rId6"/>
  </sheets>
  <definedNames>
    <definedName name="_xlnm.Print_Area" localSheetId="0">'Приложение 1 (город)'!$A$1:$G$11</definedName>
    <definedName name="_xlnm.Print_Area" localSheetId="1">'Приложение 1 (не город)'!$A$1:$G$40</definedName>
    <definedName name="_xlnm.Print_Area" localSheetId="2">'Приложение 5 (город)'!$A$1:$F$11</definedName>
    <definedName name="_xlnm.Print_Area" localSheetId="3">'Приложение 5 (не город)'!$A$1:$F$42</definedName>
    <definedName name="_xlnm.Print_Area" localSheetId="4">С1!$A$1:$N$21</definedName>
  </definedNames>
  <calcPr calcId="179021" refMode="R1C1"/>
</workbook>
</file>

<file path=xl/calcChain.xml><?xml version="1.0" encoding="utf-8"?>
<calcChain xmlns="http://schemas.openxmlformats.org/spreadsheetml/2006/main">
  <c r="K26" i="27" l="1"/>
  <c r="J26" i="27"/>
  <c r="I26" i="27"/>
  <c r="H26" i="27"/>
  <c r="G26" i="27"/>
  <c r="F26" i="27"/>
  <c r="E26" i="27"/>
  <c r="D26" i="27"/>
  <c r="C26" i="27"/>
  <c r="I20" i="27"/>
  <c r="E20" i="27"/>
  <c r="E17" i="27" s="1"/>
  <c r="D20" i="27"/>
  <c r="D17" i="27" s="1"/>
  <c r="K20" i="27"/>
  <c r="F20" i="27"/>
  <c r="K17" i="27"/>
  <c r="D12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M21" i="26"/>
  <c r="M20" i="26"/>
  <c r="L20" i="26"/>
  <c r="N20" i="26"/>
  <c r="L21" i="26"/>
  <c r="N19" i="26"/>
  <c r="M19" i="26"/>
  <c r="L19" i="26"/>
  <c r="N18" i="26"/>
  <c r="M18" i="26"/>
  <c r="L18" i="26"/>
  <c r="B17" i="26"/>
  <c r="C17" i="26" s="1"/>
  <c r="D17" i="26" s="1"/>
  <c r="E17" i="26" s="1"/>
  <c r="F17" i="26" s="1"/>
  <c r="G17" i="26" s="1"/>
  <c r="H17" i="26" s="1"/>
  <c r="I17" i="26" s="1"/>
  <c r="J17" i="26" s="1"/>
  <c r="K17" i="26" s="1"/>
  <c r="L17" i="26" s="1"/>
  <c r="M17" i="26" s="1"/>
  <c r="N17" i="26" s="1"/>
  <c r="K12" i="27" l="1"/>
  <c r="H20" i="27"/>
  <c r="H17" i="27" s="1"/>
  <c r="H12" i="27" s="1"/>
  <c r="I17" i="27"/>
  <c r="I12" i="27" s="1"/>
  <c r="C20" i="27"/>
  <c r="C17" i="27" s="1"/>
  <c r="C12" i="27" s="1"/>
  <c r="J20" i="27"/>
  <c r="J17" i="27" s="1"/>
  <c r="J12" i="27" s="1"/>
  <c r="F17" i="27"/>
  <c r="F12" i="27" s="1"/>
  <c r="G20" i="27"/>
  <c r="G17" i="27" s="1"/>
  <c r="G12" i="27" s="1"/>
  <c r="E12" i="27"/>
  <c r="N21" i="26"/>
  <c r="F28" i="24" l="1"/>
  <c r="F15" i="24"/>
  <c r="G33" i="21" l="1"/>
  <c r="G24" i="21" l="1"/>
  <c r="G19" i="21"/>
  <c r="G15" i="21"/>
  <c r="F15" i="21"/>
  <c r="G27" i="21" l="1"/>
  <c r="G26" i="21"/>
  <c r="F26" i="21"/>
  <c r="G25" i="21"/>
</calcChain>
</file>

<file path=xl/sharedStrings.xml><?xml version="1.0" encoding="utf-8"?>
<sst xmlns="http://schemas.openxmlformats.org/spreadsheetml/2006/main" count="485" uniqueCount="147">
  <si>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</si>
  <si>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</si>
  <si>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</si>
  <si>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</si>
  <si>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Строительство воздушных линий</t>
  </si>
  <si>
    <t>Строительство кабельных линий</t>
  </si>
  <si>
    <t>(название организации)</t>
  </si>
  <si>
    <t>Присоединенная максимальная мощность, кВт</t>
  </si>
  <si>
    <t>Максимальная мощность, кВт</t>
  </si>
  <si>
    <t>Обеспечение средствами коммерческого учета электрической энергии (мощности)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</si>
  <si>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</si>
  <si>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t>за 2018 - 2020 гг.</t>
  </si>
  <si>
    <t>Протяженность (для линий электропередачи), метров/Количество пунктов секционирования, штук/ Количество точек учета, штук</t>
  </si>
  <si>
    <t>Расходы на строительство объекта/на обеспечение средствами коммерческого учета электрической энергии (мощности), тыс. руб.</t>
  </si>
  <si>
    <t>Объект электросетевого хозяйства/
Средство коммерческого учета электрической энергии (мощности)</t>
  </si>
  <si>
    <r>
      <t xml:space="preserve">(для случаев технологического присоединения на территории </t>
    </r>
    <r>
      <rPr>
        <b/>
        <sz val="11"/>
        <color theme="1"/>
        <rFont val="Times New Roman"/>
        <family val="1"/>
        <charset val="204"/>
      </rPr>
      <t>городских</t>
    </r>
    <r>
      <rPr>
        <sz val="11"/>
        <color theme="1"/>
        <rFont val="Times New Roman"/>
        <family val="1"/>
        <charset val="204"/>
      </rPr>
      <t xml:space="preserve"> населенных пунктов)</t>
    </r>
  </si>
  <si>
    <r>
      <t xml:space="preserve">(для территорий, </t>
    </r>
    <r>
      <rPr>
        <b/>
        <sz val="11"/>
        <color theme="1"/>
        <rFont val="Times New Roman"/>
        <family val="1"/>
        <charset val="204"/>
      </rPr>
      <t>не относящихся к территориям городских</t>
    </r>
    <r>
      <rPr>
        <sz val="11"/>
        <color theme="1"/>
        <rFont val="Times New Roman"/>
        <family val="1"/>
        <charset val="204"/>
      </rPr>
      <t xml:space="preserve"> населенных пунктов)</t>
    </r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</si>
  <si>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</si>
  <si>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</si>
  <si>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</si>
  <si>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</si>
  <si>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</si>
  <si>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</si>
  <si>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</si>
  <si>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1.1.1.4.4.</t>
  </si>
  <si>
    <t>1.1.2.</t>
  </si>
  <si>
    <t>Тип провода - неизолированный</t>
  </si>
  <si>
    <t>Материал провода - сталеалюминиевый</t>
  </si>
  <si>
    <t>1.1.2.3.1.</t>
  </si>
  <si>
    <t>Сечение провода - до 50 мм2 включительно</t>
  </si>
  <si>
    <t>1.1.2.4.</t>
  </si>
  <si>
    <t>1.1.2.4.1.</t>
  </si>
  <si>
    <t>Сечение провода - от 50 мм2 до 100 мм2 включительно</t>
  </si>
  <si>
    <t>1.3.</t>
  </si>
  <si>
    <t>Материал опоры - железобетонные</t>
  </si>
  <si>
    <t>1.3.1.</t>
  </si>
  <si>
    <t>1.3.1.4.</t>
  </si>
  <si>
    <t>1.3.1.4.1.</t>
  </si>
  <si>
    <t>2.1.</t>
  </si>
  <si>
    <t>Способ прокладки - в траншеях</t>
  </si>
  <si>
    <t>Кабели с резиновой и пластмассовой изоляцией</t>
  </si>
  <si>
    <t>2.1.2.</t>
  </si>
  <si>
    <t>Многожильные</t>
  </si>
  <si>
    <t>2.1.2.1.</t>
  </si>
  <si>
    <t>2.1.2.1.2.</t>
  </si>
  <si>
    <t>Объект электросетевого хозяйства/ Средство коммерческого учета электрической энергии (мощности)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</si>
  <si>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</si>
  <si>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</si>
  <si>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объекта/ на обеспечение средствами коммерческого учета электрической энергии (мощности), тыс. руб.</t>
  </si>
  <si>
    <t>3.2.2.</t>
  </si>
  <si>
    <t>Количество, шт</t>
  </si>
  <si>
    <t>Расходы на строительство объекта, тыс. руб.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</si>
  <si>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</si>
  <si>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</si>
  <si>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</si>
  <si>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</si>
  <si>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</si>
  <si>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</si>
  <si>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</si>
  <si>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</si>
  <si>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</si>
  <si>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</si>
  <si>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</si>
  <si>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3.1</t>
  </si>
  <si>
    <t>3.1.1.</t>
  </si>
  <si>
    <t>3.2</t>
  </si>
  <si>
    <t>3.2.1.</t>
  </si>
  <si>
    <t>3.2.3.</t>
  </si>
  <si>
    <t>-</t>
  </si>
  <si>
    <t>Количество цепей - одноцепная</t>
  </si>
  <si>
    <t>1.1.1.4.1.1.</t>
  </si>
  <si>
    <t>1.1.2.4.1.1.</t>
  </si>
  <si>
    <t>1.3.1.4.1.1.</t>
  </si>
  <si>
    <t>Количество кабелей в траншее - одна</t>
  </si>
  <si>
    <t>2.1.2.1.2.1.</t>
  </si>
  <si>
    <t>N п/п</t>
  </si>
  <si>
    <t>Год ввода объекта</t>
  </si>
  <si>
    <t>Технологическое присоединение на территории городских населенных пунктов за 2018 - 2020 гг. отсутствует.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</si>
  <si>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 
(с изменениями от 22 июня 2020 г., 21 апреля 2021 г.)</t>
  </si>
  <si>
    <t>Общества с ограниченной ответственностью Сетевая компания "ЭНЕРГОРЕСУРС"</t>
  </si>
  <si>
    <t>Приложение № 5
к Методическим указаниям по определению размера платы 
за технологическое присоединение к электрическим сетям
от 29.08.2017 № 1135/17 
(с изменениями от 22 июня 2020 г., 21 апреля 2021 г.)</t>
  </si>
  <si>
    <t>Сведения о строительстве линий электропередачи при технологическом присоединении энергопринимающих устройств 
максимальной мощностью менее 670 кВт и на уровне напряжения 20 кВ и менее к электрическим сетям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</si>
  <si>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(с изменениями от 22 июня 2020 г., 21 апреля 2021 г.)</t>
    </r>
    <r>
      <rPr>
        <sz val="11"/>
        <color theme="1"/>
        <rFont val="Times New Roman"/>
        <family val="1"/>
        <charset val="204"/>
      </rPr>
      <t xml:space="preserve">
</t>
    </r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</si>
  <si>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</si>
  <si>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</si>
  <si>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</si>
  <si>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</si>
  <si>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
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</si>
  <si>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</si>
  <si>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</si>
  <si>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</si>
  <si>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2018 г.</t>
  </si>
  <si>
    <t>2019 г.</t>
  </si>
  <si>
    <t>2020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</si>
  <si>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</si>
  <si>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</si>
  <si>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</si>
  <si>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</si>
  <si>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</si>
  <si>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</si>
  <si>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</si>
  <si>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</si>
  <si>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</si>
  <si>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Приложение N 3 к Методическим указаниям
по определению размера платы за технологическое
присоединение к электрическим сетям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</si>
  <si>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2018-2020 гг. (выполняется отдельно по мероприятиям, предусмотренным подпунктами "а" и "в" пункта 16 Методических указаний)</t>
  </si>
  <si>
    <t>Показатели</t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</si>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</sst>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#,##0_ ;\-#,##0\ "/>
    <numFmt numFmtId="167" formatCode="_-* #,##0.000\ _₽_-;\-* #,##0.0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14" fillId="0" borderId="0"/>
  </cellStyleXfs>
  <cellXfs count="115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1" fillId="2" borderId="0" xfId="0" applyFont="1" applyFill="1" applyAlignment="1"/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center" vertical="center" wrapText="1"/>
    </xf>
    <xf numFmtId="0" fontId="10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/>
    <xf numFmtId="0" fontId="3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wrapText="1"/>
    </xf>
    <xf numFmtId="0" fontId="12" fillId="2" borderId="0" xfId="0" applyFont="1" applyFill="1" applyAlignment="1"/>
    <xf numFmtId="0" fontId="13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4" fillId="2" borderId="0" xfId="3" applyFill="1"/>
    <xf numFmtId="0" fontId="2" fillId="2" borderId="0" xfId="3" applyFont="1" applyFill="1" applyAlignment="1">
      <alignment horizontal="center" vertical="top" wrapText="1"/>
    </xf>
    <xf numFmtId="0" fontId="2" fillId="2" borderId="0" xfId="3" applyFont="1" applyFill="1" applyAlignment="1">
      <alignment horizontal="center" vertical="top"/>
    </xf>
    <xf numFmtId="0" fontId="14" fillId="0" borderId="0" xfId="3"/>
    <xf numFmtId="49" fontId="15" fillId="2" borderId="0" xfId="3" applyNumberFormat="1" applyFont="1" applyFill="1" applyAlignment="1">
      <alignment horizontal="center" wrapText="1"/>
    </xf>
    <xf numFmtId="0" fontId="16" fillId="2" borderId="0" xfId="3" applyFont="1" applyFill="1" applyAlignment="1"/>
    <xf numFmtId="49" fontId="3" fillId="2" borderId="0" xfId="3" applyNumberFormat="1" applyFont="1" applyFill="1" applyAlignment="1">
      <alignment horizontal="center" wrapText="1"/>
    </xf>
    <xf numFmtId="0" fontId="17" fillId="2" borderId="0" xfId="3" applyFont="1" applyFill="1" applyAlignment="1"/>
    <xf numFmtId="49" fontId="18" fillId="2" borderId="0" xfId="3" applyNumberFormat="1" applyFont="1" applyFill="1" applyAlignment="1">
      <alignment horizontal="center" wrapText="1"/>
    </xf>
    <xf numFmtId="0" fontId="14" fillId="0" borderId="0" xfId="3" applyFill="1"/>
    <xf numFmtId="43" fontId="2" fillId="2" borderId="0" xfId="3" applyNumberFormat="1" applyFont="1" applyFill="1"/>
    <xf numFmtId="43" fontId="2" fillId="2" borderId="0" xfId="3" applyNumberFormat="1" applyFont="1" applyFill="1" applyAlignment="1">
      <alignment horizontal="center"/>
    </xf>
    <xf numFmtId="43" fontId="14" fillId="2" borderId="0" xfId="3" applyNumberFormat="1" applyFill="1"/>
    <xf numFmtId="43" fontId="4" fillId="2" borderId="0" xfId="3" applyNumberFormat="1" applyFont="1" applyFill="1" applyAlignment="1">
      <alignment horizontal="center"/>
    </xf>
    <xf numFmtId="43" fontId="1" fillId="2" borderId="1" xfId="3" applyNumberFormat="1" applyFont="1" applyFill="1" applyBorder="1" applyAlignment="1">
      <alignment horizontal="center" vertical="center"/>
    </xf>
    <xf numFmtId="43" fontId="3" fillId="2" borderId="1" xfId="3" applyNumberFormat="1" applyFont="1" applyFill="1" applyBorder="1" applyAlignment="1">
      <alignment horizontal="center"/>
    </xf>
    <xf numFmtId="0" fontId="17" fillId="2" borderId="1" xfId="3" applyFont="1" applyFill="1" applyBorder="1" applyAlignment="1">
      <alignment horizontal="center"/>
    </xf>
    <xf numFmtId="43" fontId="1" fillId="2" borderId="4" xfId="3" applyNumberFormat="1" applyFont="1" applyFill="1" applyBorder="1" applyAlignment="1">
      <alignment horizontal="center" vertical="center" wrapText="1"/>
    </xf>
    <xf numFmtId="0" fontId="14" fillId="2" borderId="5" xfId="3" applyFill="1" applyBorder="1" applyAlignment="1">
      <alignment vertical="center"/>
    </xf>
    <xf numFmtId="0" fontId="14" fillId="2" borderId="6" xfId="3" applyFill="1" applyBorder="1" applyAlignment="1">
      <alignment vertical="center"/>
    </xf>
    <xf numFmtId="0" fontId="14" fillId="2" borderId="1" xfId="3" applyFill="1" applyBorder="1" applyAlignment="1"/>
    <xf numFmtId="43" fontId="1" fillId="2" borderId="1" xfId="3" applyNumberFormat="1" applyFont="1" applyFill="1" applyBorder="1" applyAlignment="1">
      <alignment horizontal="center" vertical="center" wrapText="1"/>
    </xf>
    <xf numFmtId="0" fontId="14" fillId="2" borderId="1" xfId="3" applyFill="1" applyBorder="1" applyAlignment="1">
      <alignment horizontal="center" vertical="center" wrapText="1"/>
    </xf>
    <xf numFmtId="0" fontId="14" fillId="2" borderId="7" xfId="3" applyFill="1" applyBorder="1" applyAlignment="1">
      <alignment vertical="center"/>
    </xf>
    <xf numFmtId="0" fontId="14" fillId="2" borderId="3" xfId="3" applyFill="1" applyBorder="1" applyAlignment="1">
      <alignment vertical="center"/>
    </xf>
    <xf numFmtId="0" fontId="14" fillId="2" borderId="8" xfId="3" applyFill="1" applyBorder="1" applyAlignment="1">
      <alignment vertical="center"/>
    </xf>
    <xf numFmtId="43" fontId="1" fillId="2" borderId="1" xfId="3" applyNumberFormat="1" applyFont="1" applyFill="1" applyBorder="1" applyAlignment="1">
      <alignment horizontal="center" wrapText="1"/>
    </xf>
    <xf numFmtId="43" fontId="1" fillId="2" borderId="1" xfId="3" applyNumberFormat="1" applyFont="1" applyFill="1" applyBorder="1" applyAlignment="1">
      <alignment horizontal="center" vertical="center" wrapText="1"/>
    </xf>
    <xf numFmtId="43" fontId="1" fillId="2" borderId="1" xfId="3" applyNumberFormat="1" applyFont="1" applyFill="1" applyBorder="1" applyAlignment="1">
      <alignment horizontal="center" vertical="center"/>
    </xf>
    <xf numFmtId="166" fontId="2" fillId="2" borderId="1" xfId="3" applyNumberFormat="1" applyFont="1" applyFill="1" applyBorder="1" applyAlignment="1">
      <alignment horizontal="center" vertical="center"/>
    </xf>
    <xf numFmtId="43" fontId="1" fillId="2" borderId="1" xfId="3" applyNumberFormat="1" applyFont="1" applyFill="1" applyBorder="1" applyAlignment="1">
      <alignment horizontal="left" wrapText="1"/>
    </xf>
    <xf numFmtId="164" fontId="1" fillId="2" borderId="1" xfId="3" applyNumberFormat="1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center"/>
    </xf>
    <xf numFmtId="0" fontId="2" fillId="2" borderId="0" xfId="3" applyFont="1" applyFill="1"/>
    <xf numFmtId="0" fontId="2" fillId="0" borderId="0" xfId="3" applyFont="1"/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vertical="top"/>
    </xf>
    <xf numFmtId="49" fontId="3" fillId="0" borderId="0" xfId="3" applyNumberFormat="1" applyFont="1" applyAlignment="1">
      <alignment horizontal="center" wrapText="1"/>
    </xf>
    <xf numFmtId="49" fontId="18" fillId="0" borderId="0" xfId="3" applyNumberFormat="1" applyFont="1" applyAlignment="1">
      <alignment horizontal="center" vertical="center" wrapText="1"/>
    </xf>
    <xf numFmtId="43" fontId="2" fillId="0" borderId="0" xfId="3" applyNumberFormat="1" applyFont="1"/>
    <xf numFmtId="43" fontId="1" fillId="0" borderId="2" xfId="3" applyNumberFormat="1" applyFont="1" applyBorder="1" applyAlignment="1">
      <alignment horizontal="center" vertical="center" wrapText="1"/>
    </xf>
    <xf numFmtId="43" fontId="1" fillId="0" borderId="2" xfId="3" applyNumberFormat="1" applyFont="1" applyBorder="1" applyAlignment="1">
      <alignment horizontal="center" vertical="center"/>
    </xf>
    <xf numFmtId="43" fontId="1" fillId="0" borderId="4" xfId="3" applyNumberFormat="1" applyFont="1" applyBorder="1" applyAlignment="1">
      <alignment horizontal="center" vertical="center" wrapText="1"/>
    </xf>
    <xf numFmtId="43" fontId="1" fillId="0" borderId="5" xfId="3" applyNumberFormat="1" applyFont="1" applyBorder="1" applyAlignment="1">
      <alignment horizontal="center" vertical="center" wrapText="1"/>
    </xf>
    <xf numFmtId="43" fontId="1" fillId="0" borderId="6" xfId="3" applyNumberFormat="1" applyFont="1" applyBorder="1" applyAlignment="1">
      <alignment horizontal="center" vertical="center" wrapText="1"/>
    </xf>
    <xf numFmtId="43" fontId="1" fillId="0" borderId="9" xfId="3" applyNumberFormat="1" applyFont="1" applyBorder="1" applyAlignment="1">
      <alignment horizontal="center" vertical="top" wrapText="1"/>
    </xf>
    <xf numFmtId="43" fontId="1" fillId="0" borderId="10" xfId="3" applyNumberFormat="1" applyFont="1" applyBorder="1" applyAlignment="1">
      <alignment horizontal="center" vertical="top" wrapText="1"/>
    </xf>
    <xf numFmtId="43" fontId="1" fillId="0" borderId="11" xfId="3" applyNumberFormat="1" applyFont="1" applyBorder="1" applyAlignment="1">
      <alignment horizontal="center" vertical="top" wrapText="1"/>
    </xf>
    <xf numFmtId="43" fontId="1" fillId="0" borderId="12" xfId="3" applyNumberFormat="1" applyFont="1" applyBorder="1" applyAlignment="1">
      <alignment horizontal="center" vertical="center" wrapText="1"/>
    </xf>
    <xf numFmtId="43" fontId="1" fillId="0" borderId="12" xfId="3" applyNumberFormat="1" applyFont="1" applyBorder="1" applyAlignment="1">
      <alignment horizontal="center" vertical="center"/>
    </xf>
    <xf numFmtId="43" fontId="1" fillId="0" borderId="7" xfId="3" applyNumberFormat="1" applyFont="1" applyBorder="1" applyAlignment="1">
      <alignment horizontal="center" vertical="center" wrapText="1"/>
    </xf>
    <xf numFmtId="43" fontId="1" fillId="0" borderId="3" xfId="3" applyNumberFormat="1" applyFont="1" applyBorder="1" applyAlignment="1">
      <alignment horizontal="center" vertical="center" wrapText="1"/>
    </xf>
    <xf numFmtId="43" fontId="1" fillId="0" borderId="8" xfId="3" applyNumberFormat="1" applyFont="1" applyBorder="1" applyAlignment="1">
      <alignment horizontal="center" vertical="center" wrapText="1"/>
    </xf>
    <xf numFmtId="0" fontId="2" fillId="0" borderId="12" xfId="3" applyFont="1" applyBorder="1" applyAlignment="1">
      <alignment wrapText="1"/>
    </xf>
    <xf numFmtId="0" fontId="2" fillId="0" borderId="12" xfId="3" applyFont="1" applyBorder="1" applyAlignment="1">
      <alignment horizontal="center" vertical="center"/>
    </xf>
    <xf numFmtId="43" fontId="1" fillId="0" borderId="1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/>
    </xf>
    <xf numFmtId="166" fontId="2" fillId="0" borderId="1" xfId="3" applyNumberFormat="1" applyFont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109" xfId="1" xr:uid="{00000000-0005-0000-0000-000001000000}"/>
    <cellStyle name="Обычный 2" xfId="3" xr:uid="{A9AB7223-4D70-41DB-84A8-35D165E12E11}"/>
    <cellStyle name="Три_знака_после_зпт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W11"/>
  <sheetViews>
    <sheetView view="pageBreakPreview" zoomScale="106" zoomScaleNormal="90" zoomScaleSheetLayoutView="106" workbookViewId="0">
      <selection activeCell="A12" sqref="A12:XFD15"/>
    </sheetView>
  </sheetViews>
  <sheetFormatPr defaultRowHeight="15" x14ac:dyDescent="0.25"/>
  <cols>
    <col min="1" max="1" width="5.140625" style="13" customWidth="1"/>
    <col min="2" max="2" width="57.140625" style="14" customWidth="1"/>
    <col min="3" max="3" width="11.7109375" style="10" customWidth="1"/>
    <col min="4" max="4" width="15.7109375" style="10" customWidth="1"/>
    <col min="5" max="5" width="21.5703125" style="10" customWidth="1"/>
    <col min="6" max="6" width="23.140625" style="10" customWidth="1"/>
    <col min="7" max="7" width="25.5703125" style="10" customWidth="1"/>
    <col min="8" max="16384" width="9.140625" style="6"/>
  </cols>
  <sheetData>
    <row r="1" spans="1:23" ht="69" customHeight="1" x14ac:dyDescent="0.25">
      <c r="F1" s="36" t="s">
        <v>78</v>
      </c>
      <c r="G1" s="37"/>
    </row>
    <row r="3" spans="1:23" ht="45.75" customHeight="1" x14ac:dyDescent="0.25">
      <c r="A3" s="38" t="s">
        <v>10</v>
      </c>
      <c r="B3" s="38"/>
      <c r="C3" s="38"/>
      <c r="D3" s="38"/>
      <c r="E3" s="38"/>
      <c r="F3" s="38"/>
      <c r="G3" s="38"/>
      <c r="H3" s="1"/>
      <c r="I3" s="1"/>
      <c r="J3" s="1"/>
      <c r="K3" s="1"/>
      <c r="L3" s="1"/>
      <c r="M3" s="1"/>
    </row>
    <row r="4" spans="1:23" s="8" customFormat="1" ht="15" customHeight="1" x14ac:dyDescent="0.25">
      <c r="A4" s="39" t="s">
        <v>79</v>
      </c>
      <c r="B4" s="40"/>
      <c r="C4" s="40"/>
      <c r="D4" s="40"/>
      <c r="E4" s="40"/>
      <c r="F4" s="40"/>
      <c r="G4" s="4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8" customFormat="1" ht="15" customHeight="1" x14ac:dyDescent="0.25">
      <c r="A5" s="41" t="s">
        <v>6</v>
      </c>
      <c r="B5" s="41"/>
      <c r="C5" s="41"/>
      <c r="D5" s="41"/>
      <c r="E5" s="41"/>
      <c r="F5" s="41"/>
      <c r="G5" s="4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5" customHeight="1" x14ac:dyDescent="0.25">
      <c r="A6" s="42" t="s">
        <v>15</v>
      </c>
      <c r="B6" s="42"/>
      <c r="C6" s="42"/>
      <c r="D6" s="42"/>
      <c r="E6" s="42"/>
      <c r="F6" s="42"/>
      <c r="G6" s="4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 x14ac:dyDescent="0.25">
      <c r="A7" s="39" t="s">
        <v>11</v>
      </c>
      <c r="B7" s="39"/>
      <c r="C7" s="39"/>
      <c r="D7" s="39"/>
      <c r="E7" s="39"/>
      <c r="F7" s="39"/>
      <c r="G7" s="3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9" spans="1:23" ht="114" x14ac:dyDescent="0.25">
      <c r="A9" s="25" t="s">
        <v>0</v>
      </c>
      <c r="B9" s="25" t="s">
        <v>14</v>
      </c>
      <c r="C9" s="25" t="s">
        <v>2</v>
      </c>
      <c r="D9" s="25" t="s">
        <v>3</v>
      </c>
      <c r="E9" s="25" t="s">
        <v>12</v>
      </c>
      <c r="F9" s="25" t="s">
        <v>8</v>
      </c>
      <c r="G9" s="25" t="s">
        <v>13</v>
      </c>
    </row>
    <row r="10" spans="1:23" x14ac:dyDescent="0.25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</row>
    <row r="11" spans="1:23" ht="23.25" customHeight="1" x14ac:dyDescent="0.25">
      <c r="A11" s="35" t="s">
        <v>77</v>
      </c>
      <c r="B11" s="35"/>
      <c r="C11" s="35"/>
      <c r="D11" s="35"/>
      <c r="E11" s="35"/>
      <c r="F11" s="35"/>
      <c r="G11" s="35"/>
    </row>
  </sheetData>
  <mergeCells count="7">
    <mergeCell ref="A11:G11"/>
    <mergeCell ref="F1:G1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view="pageBreakPreview" zoomScale="106" zoomScaleNormal="100" zoomScaleSheetLayoutView="106" workbookViewId="0">
      <selection activeCell="A41" sqref="A41:XFD44"/>
    </sheetView>
  </sheetViews>
  <sheetFormatPr defaultRowHeight="15" x14ac:dyDescent="0.25"/>
  <cols>
    <col min="1" max="1" width="13.42578125" style="13" customWidth="1"/>
    <col min="2" max="2" width="59" style="14" customWidth="1"/>
    <col min="3" max="3" width="11.7109375" style="10" customWidth="1"/>
    <col min="4" max="4" width="15.7109375" style="10" customWidth="1"/>
    <col min="5" max="5" width="21.5703125" style="10" customWidth="1"/>
    <col min="6" max="6" width="23.140625" style="10" customWidth="1"/>
    <col min="7" max="7" width="25.5703125" style="10" customWidth="1"/>
    <col min="8" max="16384" width="9.140625" style="6"/>
  </cols>
  <sheetData>
    <row r="1" spans="1:23" ht="69" customHeight="1" x14ac:dyDescent="0.25">
      <c r="F1" s="36" t="s">
        <v>78</v>
      </c>
      <c r="G1" s="37"/>
    </row>
    <row r="3" spans="1:23" ht="45.75" customHeight="1" x14ac:dyDescent="0.25">
      <c r="A3" s="38" t="s">
        <v>10</v>
      </c>
      <c r="B3" s="44"/>
      <c r="C3" s="44"/>
      <c r="D3" s="44"/>
      <c r="E3" s="44"/>
      <c r="F3" s="44"/>
      <c r="G3" s="44"/>
      <c r="H3" s="1"/>
      <c r="I3" s="1"/>
      <c r="J3" s="1"/>
      <c r="K3" s="1"/>
      <c r="L3" s="1"/>
      <c r="M3" s="1"/>
    </row>
    <row r="4" spans="1:23" s="10" customFormat="1" ht="15" customHeight="1" x14ac:dyDescent="0.25">
      <c r="A4" s="39" t="s">
        <v>79</v>
      </c>
      <c r="B4" s="40"/>
      <c r="C4" s="40"/>
      <c r="D4" s="40"/>
      <c r="E4" s="40"/>
      <c r="F4" s="40"/>
      <c r="G4" s="4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10" customFormat="1" ht="15" customHeight="1" x14ac:dyDescent="0.25">
      <c r="A5" s="41" t="s">
        <v>6</v>
      </c>
      <c r="B5" s="45"/>
      <c r="C5" s="45"/>
      <c r="D5" s="45"/>
      <c r="E5" s="45"/>
      <c r="F5" s="45"/>
      <c r="G5" s="45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0" customFormat="1" ht="15" customHeight="1" x14ac:dyDescent="0.25">
      <c r="A6" s="42" t="s">
        <v>16</v>
      </c>
      <c r="B6" s="46"/>
      <c r="C6" s="46"/>
      <c r="D6" s="46"/>
      <c r="E6" s="46"/>
      <c r="F6" s="46"/>
      <c r="G6" s="4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0" customFormat="1" ht="15" customHeight="1" x14ac:dyDescent="0.25">
      <c r="A7" s="39" t="s">
        <v>11</v>
      </c>
      <c r="B7" s="43"/>
      <c r="C7" s="43"/>
      <c r="D7" s="43"/>
      <c r="E7" s="43"/>
      <c r="F7" s="43"/>
      <c r="G7" s="4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10" customFormat="1" x14ac:dyDescent="0.25">
      <c r="A8" s="13"/>
      <c r="B8" s="14"/>
    </row>
    <row r="9" spans="1:23" s="10" customFormat="1" ht="99.75" x14ac:dyDescent="0.25">
      <c r="A9" s="27" t="s">
        <v>0</v>
      </c>
      <c r="B9" s="27" t="s">
        <v>45</v>
      </c>
      <c r="C9" s="27" t="s">
        <v>2</v>
      </c>
      <c r="D9" s="27" t="s">
        <v>3</v>
      </c>
      <c r="E9" s="27" t="s">
        <v>46</v>
      </c>
      <c r="F9" s="27" t="s">
        <v>47</v>
      </c>
      <c r="G9" s="27" t="s">
        <v>48</v>
      </c>
    </row>
    <row r="10" spans="1:23" ht="15.75" x14ac:dyDescent="0.25">
      <c r="A10" s="28">
        <v>1</v>
      </c>
      <c r="B10" s="29" t="s">
        <v>4</v>
      </c>
      <c r="C10" s="27" t="s">
        <v>68</v>
      </c>
      <c r="D10" s="27" t="s">
        <v>68</v>
      </c>
      <c r="E10" s="27" t="s">
        <v>68</v>
      </c>
      <c r="F10" s="27" t="s">
        <v>68</v>
      </c>
      <c r="G10" s="27" t="s">
        <v>68</v>
      </c>
    </row>
    <row r="11" spans="1:23" s="10" customFormat="1" x14ac:dyDescent="0.25">
      <c r="A11" s="30" t="s">
        <v>17</v>
      </c>
      <c r="B11" s="17" t="s">
        <v>18</v>
      </c>
      <c r="C11" s="19" t="s">
        <v>68</v>
      </c>
      <c r="D11" s="19" t="s">
        <v>68</v>
      </c>
      <c r="E11" s="19" t="s">
        <v>68</v>
      </c>
      <c r="F11" s="19" t="s">
        <v>68</v>
      </c>
      <c r="G11" s="19" t="s">
        <v>68</v>
      </c>
    </row>
    <row r="12" spans="1:23" s="10" customFormat="1" x14ac:dyDescent="0.25">
      <c r="A12" s="30" t="s">
        <v>19</v>
      </c>
      <c r="B12" s="17" t="s">
        <v>20</v>
      </c>
      <c r="C12" s="19" t="s">
        <v>68</v>
      </c>
      <c r="D12" s="19" t="s">
        <v>68</v>
      </c>
      <c r="E12" s="19" t="s">
        <v>68</v>
      </c>
      <c r="F12" s="19" t="s">
        <v>68</v>
      </c>
      <c r="G12" s="19" t="s">
        <v>68</v>
      </c>
    </row>
    <row r="13" spans="1:23" s="10" customFormat="1" x14ac:dyDescent="0.25">
      <c r="A13" s="30" t="s">
        <v>21</v>
      </c>
      <c r="B13" s="17" t="s">
        <v>22</v>
      </c>
      <c r="C13" s="19" t="s">
        <v>68</v>
      </c>
      <c r="D13" s="19" t="s">
        <v>68</v>
      </c>
      <c r="E13" s="19" t="s">
        <v>68</v>
      </c>
      <c r="F13" s="19" t="s">
        <v>68</v>
      </c>
      <c r="G13" s="19" t="s">
        <v>68</v>
      </c>
    </row>
    <row r="14" spans="1:23" s="10" customFormat="1" x14ac:dyDescent="0.25">
      <c r="A14" s="15" t="s">
        <v>23</v>
      </c>
      <c r="B14" s="16" t="s">
        <v>29</v>
      </c>
      <c r="C14" s="19" t="s">
        <v>68</v>
      </c>
      <c r="D14" s="19" t="s">
        <v>68</v>
      </c>
      <c r="E14" s="19" t="s">
        <v>68</v>
      </c>
      <c r="F14" s="19" t="s">
        <v>68</v>
      </c>
      <c r="G14" s="19" t="s">
        <v>68</v>
      </c>
    </row>
    <row r="15" spans="1:23" s="10" customFormat="1" x14ac:dyDescent="0.25">
      <c r="A15" s="15" t="s">
        <v>70</v>
      </c>
      <c r="B15" s="16" t="s">
        <v>69</v>
      </c>
      <c r="C15" s="18">
        <v>2019</v>
      </c>
      <c r="D15" s="19">
        <v>0.22</v>
      </c>
      <c r="E15" s="19">
        <v>109</v>
      </c>
      <c r="F15" s="19">
        <f>15+5</f>
        <v>20</v>
      </c>
      <c r="G15" s="20">
        <f>40080.28/1000</f>
        <v>40.080280000000002</v>
      </c>
    </row>
    <row r="16" spans="1:23" s="10" customFormat="1" x14ac:dyDescent="0.25">
      <c r="A16" s="30" t="s">
        <v>25</v>
      </c>
      <c r="B16" s="17" t="s">
        <v>26</v>
      </c>
      <c r="C16" s="19" t="s">
        <v>68</v>
      </c>
      <c r="D16" s="19" t="s">
        <v>68</v>
      </c>
      <c r="E16" s="19" t="s">
        <v>68</v>
      </c>
      <c r="F16" s="19" t="s">
        <v>68</v>
      </c>
      <c r="G16" s="19" t="s">
        <v>68</v>
      </c>
    </row>
    <row r="17" spans="1:7" s="10" customFormat="1" ht="15.75" customHeight="1" x14ac:dyDescent="0.25">
      <c r="A17" s="30" t="s">
        <v>30</v>
      </c>
      <c r="B17" s="17" t="s">
        <v>22</v>
      </c>
      <c r="C17" s="19" t="s">
        <v>68</v>
      </c>
      <c r="D17" s="19" t="s">
        <v>68</v>
      </c>
      <c r="E17" s="19" t="s">
        <v>68</v>
      </c>
      <c r="F17" s="19" t="s">
        <v>68</v>
      </c>
      <c r="G17" s="19" t="s">
        <v>68</v>
      </c>
    </row>
    <row r="18" spans="1:7" s="10" customFormat="1" x14ac:dyDescent="0.25">
      <c r="A18" s="15" t="s">
        <v>31</v>
      </c>
      <c r="B18" s="16" t="s">
        <v>29</v>
      </c>
      <c r="C18" s="19" t="s">
        <v>68</v>
      </c>
      <c r="D18" s="19" t="s">
        <v>68</v>
      </c>
      <c r="E18" s="19" t="s">
        <v>68</v>
      </c>
      <c r="F18" s="19" t="s">
        <v>68</v>
      </c>
      <c r="G18" s="19" t="s">
        <v>68</v>
      </c>
    </row>
    <row r="19" spans="1:7" s="10" customFormat="1" x14ac:dyDescent="0.25">
      <c r="A19" s="15" t="s">
        <v>71</v>
      </c>
      <c r="B19" s="16" t="s">
        <v>69</v>
      </c>
      <c r="C19" s="18">
        <v>2019</v>
      </c>
      <c r="D19" s="19">
        <v>0.22</v>
      </c>
      <c r="E19" s="19">
        <v>1267</v>
      </c>
      <c r="F19" s="19">
        <v>42</v>
      </c>
      <c r="G19" s="20">
        <f>406204.89/1000</f>
        <v>406.20489000000003</v>
      </c>
    </row>
    <row r="20" spans="1:7" s="10" customFormat="1" x14ac:dyDescent="0.25">
      <c r="A20" s="30" t="s">
        <v>33</v>
      </c>
      <c r="B20" s="17" t="s">
        <v>34</v>
      </c>
      <c r="C20" s="19" t="s">
        <v>68</v>
      </c>
      <c r="D20" s="19" t="s">
        <v>68</v>
      </c>
      <c r="E20" s="19" t="s">
        <v>68</v>
      </c>
      <c r="F20" s="19" t="s">
        <v>68</v>
      </c>
      <c r="G20" s="19" t="s">
        <v>68</v>
      </c>
    </row>
    <row r="21" spans="1:7" s="10" customFormat="1" x14ac:dyDescent="0.25">
      <c r="A21" s="30" t="s">
        <v>35</v>
      </c>
      <c r="B21" s="17" t="s">
        <v>20</v>
      </c>
      <c r="C21" s="19" t="s">
        <v>68</v>
      </c>
      <c r="D21" s="19" t="s">
        <v>68</v>
      </c>
      <c r="E21" s="19" t="s">
        <v>68</v>
      </c>
      <c r="F21" s="19" t="s">
        <v>68</v>
      </c>
      <c r="G21" s="19" t="s">
        <v>68</v>
      </c>
    </row>
    <row r="22" spans="1:7" s="10" customFormat="1" x14ac:dyDescent="0.25">
      <c r="A22" s="30" t="s">
        <v>36</v>
      </c>
      <c r="B22" s="17" t="s">
        <v>22</v>
      </c>
      <c r="C22" s="19" t="s">
        <v>68</v>
      </c>
      <c r="D22" s="19" t="s">
        <v>68</v>
      </c>
      <c r="E22" s="19" t="s">
        <v>68</v>
      </c>
      <c r="F22" s="19" t="s">
        <v>68</v>
      </c>
      <c r="G22" s="19" t="s">
        <v>68</v>
      </c>
    </row>
    <row r="23" spans="1:7" s="10" customFormat="1" x14ac:dyDescent="0.25">
      <c r="A23" s="15" t="s">
        <v>37</v>
      </c>
      <c r="B23" s="16" t="s">
        <v>29</v>
      </c>
      <c r="C23" s="19" t="s">
        <v>68</v>
      </c>
      <c r="D23" s="19" t="s">
        <v>68</v>
      </c>
      <c r="E23" s="19" t="s">
        <v>68</v>
      </c>
      <c r="F23" s="19" t="s">
        <v>68</v>
      </c>
      <c r="G23" s="19" t="s">
        <v>68</v>
      </c>
    </row>
    <row r="24" spans="1:7" s="10" customFormat="1" x14ac:dyDescent="0.25">
      <c r="A24" s="15" t="s">
        <v>72</v>
      </c>
      <c r="B24" s="16" t="s">
        <v>69</v>
      </c>
      <c r="C24" s="21">
        <v>2018</v>
      </c>
      <c r="D24" s="19">
        <v>0.22</v>
      </c>
      <c r="E24" s="19">
        <v>666</v>
      </c>
      <c r="F24" s="19">
        <v>112.72</v>
      </c>
      <c r="G24" s="19">
        <f>196670.03/1000</f>
        <v>196.67003</v>
      </c>
    </row>
    <row r="25" spans="1:7" s="10" customFormat="1" x14ac:dyDescent="0.25">
      <c r="A25" s="15" t="s">
        <v>72</v>
      </c>
      <c r="B25" s="16" t="s">
        <v>69</v>
      </c>
      <c r="C25" s="21">
        <v>2018</v>
      </c>
      <c r="D25" s="19">
        <v>0.38</v>
      </c>
      <c r="E25" s="19">
        <v>472</v>
      </c>
      <c r="F25" s="19">
        <v>122.5</v>
      </c>
      <c r="G25" s="19">
        <f>156306.06/1000</f>
        <v>156.30606</v>
      </c>
    </row>
    <row r="26" spans="1:7" s="10" customFormat="1" x14ac:dyDescent="0.25">
      <c r="A26" s="15" t="s">
        <v>72</v>
      </c>
      <c r="B26" s="16" t="s">
        <v>69</v>
      </c>
      <c r="C26" s="21">
        <v>2019</v>
      </c>
      <c r="D26" s="19">
        <v>0.22</v>
      </c>
      <c r="E26" s="19">
        <v>425</v>
      </c>
      <c r="F26" s="19">
        <f>20+0.72</f>
        <v>20.72</v>
      </c>
      <c r="G26" s="20">
        <f>(110612.25+11584.09)/1000</f>
        <v>122.19633999999999</v>
      </c>
    </row>
    <row r="27" spans="1:7" s="10" customFormat="1" x14ac:dyDescent="0.25">
      <c r="A27" s="15" t="s">
        <v>72</v>
      </c>
      <c r="B27" s="16" t="s">
        <v>69</v>
      </c>
      <c r="C27" s="21">
        <v>2019</v>
      </c>
      <c r="D27" s="19">
        <v>0.38</v>
      </c>
      <c r="E27" s="19">
        <v>197</v>
      </c>
      <c r="F27" s="19">
        <v>45</v>
      </c>
      <c r="G27" s="20">
        <f>165859.63/1000</f>
        <v>165.85963000000001</v>
      </c>
    </row>
    <row r="28" spans="1:7" ht="15.75" x14ac:dyDescent="0.25">
      <c r="A28" s="28">
        <v>2</v>
      </c>
      <c r="B28" s="29" t="s">
        <v>5</v>
      </c>
      <c r="C28" s="27" t="s">
        <v>68</v>
      </c>
      <c r="D28" s="27" t="s">
        <v>68</v>
      </c>
      <c r="E28" s="27" t="s">
        <v>68</v>
      </c>
      <c r="F28" s="27" t="s">
        <v>68</v>
      </c>
      <c r="G28" s="27" t="s">
        <v>68</v>
      </c>
    </row>
    <row r="29" spans="1:7" x14ac:dyDescent="0.25">
      <c r="A29" s="30" t="s">
        <v>38</v>
      </c>
      <c r="B29" s="17" t="s">
        <v>39</v>
      </c>
      <c r="C29" s="19" t="s">
        <v>68</v>
      </c>
      <c r="D29" s="19" t="s">
        <v>68</v>
      </c>
      <c r="E29" s="19" t="s">
        <v>68</v>
      </c>
      <c r="F29" s="19" t="s">
        <v>68</v>
      </c>
      <c r="G29" s="19" t="s">
        <v>68</v>
      </c>
    </row>
    <row r="30" spans="1:7" x14ac:dyDescent="0.25">
      <c r="A30" s="30" t="s">
        <v>41</v>
      </c>
      <c r="B30" s="17" t="s">
        <v>42</v>
      </c>
      <c r="C30" s="19" t="s">
        <v>68</v>
      </c>
      <c r="D30" s="19" t="s">
        <v>68</v>
      </c>
      <c r="E30" s="19" t="s">
        <v>68</v>
      </c>
      <c r="F30" s="19" t="s">
        <v>68</v>
      </c>
      <c r="G30" s="19" t="s">
        <v>68</v>
      </c>
    </row>
    <row r="31" spans="1:7" x14ac:dyDescent="0.25">
      <c r="A31" s="30" t="s">
        <v>43</v>
      </c>
      <c r="B31" s="17" t="s">
        <v>40</v>
      </c>
      <c r="C31" s="19" t="s">
        <v>68</v>
      </c>
      <c r="D31" s="19" t="s">
        <v>68</v>
      </c>
      <c r="E31" s="19" t="s">
        <v>68</v>
      </c>
      <c r="F31" s="19" t="s">
        <v>68</v>
      </c>
      <c r="G31" s="19" t="s">
        <v>68</v>
      </c>
    </row>
    <row r="32" spans="1:7" s="10" customFormat="1" x14ac:dyDescent="0.25">
      <c r="A32" s="15" t="s">
        <v>44</v>
      </c>
      <c r="B32" s="17" t="s">
        <v>32</v>
      </c>
      <c r="C32" s="19" t="s">
        <v>68</v>
      </c>
      <c r="D32" s="19" t="s">
        <v>68</v>
      </c>
      <c r="E32" s="19" t="s">
        <v>68</v>
      </c>
      <c r="F32" s="19" t="s">
        <v>68</v>
      </c>
      <c r="G32" s="19" t="s">
        <v>68</v>
      </c>
    </row>
    <row r="33" spans="1:7" s="10" customFormat="1" x14ac:dyDescent="0.25">
      <c r="A33" s="18" t="s">
        <v>74</v>
      </c>
      <c r="B33" s="22" t="s">
        <v>73</v>
      </c>
      <c r="C33" s="18">
        <v>2019</v>
      </c>
      <c r="D33" s="19">
        <v>0.38</v>
      </c>
      <c r="E33" s="19">
        <v>146</v>
      </c>
      <c r="F33" s="19">
        <v>120</v>
      </c>
      <c r="G33" s="20">
        <f>196643.8/1000</f>
        <v>196.6438</v>
      </c>
    </row>
    <row r="34" spans="1:7" ht="42.75" x14ac:dyDescent="0.25">
      <c r="A34" s="28">
        <v>7</v>
      </c>
      <c r="B34" s="29" t="s">
        <v>9</v>
      </c>
      <c r="C34" s="27" t="s">
        <v>2</v>
      </c>
      <c r="D34" s="27" t="s">
        <v>3</v>
      </c>
      <c r="E34" s="27" t="s">
        <v>50</v>
      </c>
      <c r="F34" s="27" t="s">
        <v>8</v>
      </c>
      <c r="G34" s="27" t="s">
        <v>51</v>
      </c>
    </row>
    <row r="35" spans="1:7" ht="15.75" x14ac:dyDescent="0.25">
      <c r="A35" s="23" t="s">
        <v>52</v>
      </c>
      <c r="B35" s="24" t="s">
        <v>53</v>
      </c>
      <c r="C35" s="19" t="s">
        <v>68</v>
      </c>
      <c r="D35" s="19" t="s">
        <v>68</v>
      </c>
      <c r="E35" s="19" t="s">
        <v>68</v>
      </c>
      <c r="F35" s="19" t="s">
        <v>68</v>
      </c>
      <c r="G35" s="19" t="s">
        <v>68</v>
      </c>
    </row>
    <row r="36" spans="1:7" s="10" customFormat="1" x14ac:dyDescent="0.25">
      <c r="A36" s="15" t="s">
        <v>54</v>
      </c>
      <c r="B36" s="16" t="s">
        <v>55</v>
      </c>
      <c r="C36" s="18">
        <v>2020</v>
      </c>
      <c r="D36" s="19">
        <v>0.22</v>
      </c>
      <c r="E36" s="19">
        <v>22</v>
      </c>
      <c r="F36" s="19">
        <v>155</v>
      </c>
      <c r="G36" s="20">
        <v>574.11348999999996</v>
      </c>
    </row>
    <row r="37" spans="1:7" s="10" customFormat="1" ht="15.75" x14ac:dyDescent="0.25">
      <c r="A37" s="23" t="s">
        <v>56</v>
      </c>
      <c r="B37" s="24" t="s">
        <v>57</v>
      </c>
      <c r="C37" s="19" t="s">
        <v>68</v>
      </c>
      <c r="D37" s="19" t="s">
        <v>68</v>
      </c>
      <c r="E37" s="19" t="s">
        <v>68</v>
      </c>
      <c r="F37" s="19" t="s">
        <v>68</v>
      </c>
      <c r="G37" s="19" t="s">
        <v>68</v>
      </c>
    </row>
    <row r="38" spans="1:7" s="10" customFormat="1" x14ac:dyDescent="0.25">
      <c r="A38" s="15" t="s">
        <v>58</v>
      </c>
      <c r="B38" s="16" t="s">
        <v>55</v>
      </c>
      <c r="C38" s="18">
        <v>2020</v>
      </c>
      <c r="D38" s="19">
        <v>0.38</v>
      </c>
      <c r="E38" s="19">
        <v>2</v>
      </c>
      <c r="F38" s="19">
        <v>20</v>
      </c>
      <c r="G38" s="20">
        <v>64.322100000000006</v>
      </c>
    </row>
    <row r="39" spans="1:7" ht="15.75" x14ac:dyDescent="0.25">
      <c r="A39" s="23" t="s">
        <v>59</v>
      </c>
      <c r="B39" s="24" t="s">
        <v>60</v>
      </c>
      <c r="C39" s="19" t="s">
        <v>68</v>
      </c>
      <c r="D39" s="19" t="s">
        <v>68</v>
      </c>
      <c r="E39" s="19" t="s">
        <v>68</v>
      </c>
      <c r="F39" s="19" t="s">
        <v>68</v>
      </c>
      <c r="G39" s="19" t="s">
        <v>68</v>
      </c>
    </row>
    <row r="40" spans="1:7" ht="15.75" x14ac:dyDescent="0.25">
      <c r="A40" s="23" t="s">
        <v>61</v>
      </c>
      <c r="B40" s="24" t="s">
        <v>62</v>
      </c>
      <c r="C40" s="19" t="s">
        <v>68</v>
      </c>
      <c r="D40" s="19" t="s">
        <v>68</v>
      </c>
      <c r="E40" s="19" t="s">
        <v>68</v>
      </c>
      <c r="F40" s="19" t="s">
        <v>68</v>
      </c>
      <c r="G40" s="19" t="s">
        <v>68</v>
      </c>
    </row>
  </sheetData>
  <mergeCells count="6">
    <mergeCell ref="A7:G7"/>
    <mergeCell ref="F1:G1"/>
    <mergeCell ref="A3:G3"/>
    <mergeCell ref="A4:G4"/>
    <mergeCell ref="A5:G5"/>
    <mergeCell ref="A6:G6"/>
  </mergeCells>
  <pageMargins left="0.7" right="0.7" top="0.75" bottom="0.75" header="0.3" footer="0.3"/>
  <pageSetup paperSize="9" scale="6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V11"/>
  <sheetViews>
    <sheetView view="pageBreakPreview" zoomScale="93" zoomScaleNormal="100" zoomScaleSheetLayoutView="93" workbookViewId="0">
      <selection activeCell="A12" sqref="A12:XFD15"/>
    </sheetView>
  </sheetViews>
  <sheetFormatPr defaultRowHeight="15" x14ac:dyDescent="0.25"/>
  <cols>
    <col min="1" max="1" width="13.42578125" style="13" customWidth="1"/>
    <col min="2" max="2" width="63.7109375" style="14" customWidth="1"/>
    <col min="3" max="3" width="15.28515625" style="10" customWidth="1"/>
    <col min="4" max="4" width="18.5703125" style="10" customWidth="1"/>
    <col min="5" max="5" width="24.5703125" style="10" customWidth="1"/>
    <col min="6" max="6" width="20.5703125" style="10" customWidth="1"/>
    <col min="7" max="16384" width="9.140625" style="6"/>
  </cols>
  <sheetData>
    <row r="1" spans="1:22" ht="63.75" customHeight="1" x14ac:dyDescent="0.25">
      <c r="E1" s="48" t="s">
        <v>80</v>
      </c>
      <c r="F1" s="49"/>
    </row>
    <row r="3" spans="1:22" s="10" customFormat="1" ht="30" customHeight="1" x14ac:dyDescent="0.25">
      <c r="A3" s="50" t="s">
        <v>81</v>
      </c>
      <c r="B3" s="51"/>
      <c r="C3" s="51"/>
      <c r="D3" s="51"/>
      <c r="E3" s="51"/>
      <c r="F3" s="5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s="10" customFormat="1" ht="15" customHeight="1" x14ac:dyDescent="0.25">
      <c r="A4" s="39" t="s">
        <v>79</v>
      </c>
      <c r="B4" s="39"/>
      <c r="C4" s="39"/>
      <c r="D4" s="39"/>
      <c r="E4" s="39"/>
      <c r="F4" s="39"/>
      <c r="G4" s="3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41" t="s">
        <v>6</v>
      </c>
      <c r="B5" s="45"/>
      <c r="C5" s="45"/>
      <c r="D5" s="45"/>
      <c r="E5" s="45"/>
      <c r="F5" s="4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42" t="s">
        <v>15</v>
      </c>
      <c r="B6" s="46"/>
      <c r="C6" s="46"/>
      <c r="D6" s="46"/>
      <c r="E6" s="46"/>
      <c r="F6" s="4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39" t="s">
        <v>11</v>
      </c>
      <c r="B7" s="43"/>
      <c r="C7" s="43"/>
      <c r="D7" s="43"/>
      <c r="E7" s="43"/>
      <c r="F7" s="4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9" spans="1:22" ht="47.25" x14ac:dyDescent="0.25">
      <c r="A9" s="32" t="s">
        <v>75</v>
      </c>
      <c r="B9" s="32" t="s">
        <v>1</v>
      </c>
      <c r="C9" s="32" t="s">
        <v>76</v>
      </c>
      <c r="D9" s="32" t="s">
        <v>3</v>
      </c>
      <c r="E9" s="32" t="s">
        <v>46</v>
      </c>
      <c r="F9" s="32" t="s">
        <v>7</v>
      </c>
    </row>
    <row r="10" spans="1:22" ht="15.75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</row>
    <row r="11" spans="1:22" x14ac:dyDescent="0.25">
      <c r="A11" s="47" t="s">
        <v>77</v>
      </c>
      <c r="B11" s="47"/>
      <c r="C11" s="47"/>
      <c r="D11" s="47"/>
      <c r="E11" s="47"/>
      <c r="F11" s="47"/>
    </row>
  </sheetData>
  <mergeCells count="7">
    <mergeCell ref="A11:F11"/>
    <mergeCell ref="A7:F7"/>
    <mergeCell ref="E1:F1"/>
    <mergeCell ref="A3:F3"/>
    <mergeCell ref="A4:F4"/>
    <mergeCell ref="A5:F5"/>
    <mergeCell ref="A6:F6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2"/>
  <sheetViews>
    <sheetView view="pageBreakPreview" zoomScale="60" zoomScaleNormal="100" workbookViewId="0">
      <selection activeCell="L33" sqref="L33"/>
    </sheetView>
  </sheetViews>
  <sheetFormatPr defaultRowHeight="15" x14ac:dyDescent="0.25"/>
  <cols>
    <col min="1" max="1" width="13.42578125" style="13" customWidth="1"/>
    <col min="2" max="2" width="63.7109375" style="14" customWidth="1"/>
    <col min="3" max="3" width="15.28515625" style="10" customWidth="1"/>
    <col min="4" max="4" width="18.5703125" style="10" customWidth="1"/>
    <col min="5" max="5" width="24.5703125" style="10" customWidth="1"/>
    <col min="6" max="6" width="20.5703125" style="10" customWidth="1"/>
    <col min="7" max="16384" width="9.140625" style="6"/>
  </cols>
  <sheetData>
    <row r="1" spans="1:22" ht="63.75" customHeight="1" x14ac:dyDescent="0.25">
      <c r="E1" s="48" t="s">
        <v>80</v>
      </c>
      <c r="F1" s="49"/>
    </row>
    <row r="3" spans="1:22" s="10" customFormat="1" ht="30" customHeight="1" x14ac:dyDescent="0.25">
      <c r="A3" s="50" t="s">
        <v>81</v>
      </c>
      <c r="B3" s="51"/>
      <c r="C3" s="51"/>
      <c r="D3" s="51"/>
      <c r="E3" s="51"/>
      <c r="F3" s="5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s="10" customFormat="1" ht="15" customHeight="1" x14ac:dyDescent="0.25">
      <c r="A4" s="39" t="s">
        <v>79</v>
      </c>
      <c r="B4" s="39"/>
      <c r="C4" s="39"/>
      <c r="D4" s="39"/>
      <c r="E4" s="39"/>
      <c r="F4" s="3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41" t="s">
        <v>6</v>
      </c>
      <c r="B5" s="45"/>
      <c r="C5" s="45"/>
      <c r="D5" s="45"/>
      <c r="E5" s="45"/>
      <c r="F5" s="4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5">
      <c r="A6" s="42" t="s">
        <v>16</v>
      </c>
      <c r="B6" s="46"/>
      <c r="C6" s="46"/>
      <c r="D6" s="46"/>
      <c r="E6" s="46"/>
      <c r="F6" s="4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5">
      <c r="A7" s="39" t="s">
        <v>11</v>
      </c>
      <c r="B7" s="43"/>
      <c r="C7" s="43"/>
      <c r="D7" s="43"/>
      <c r="E7" s="43"/>
      <c r="F7" s="4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9" spans="1:22" ht="42.75" x14ac:dyDescent="0.25">
      <c r="A9" s="27" t="s">
        <v>0</v>
      </c>
      <c r="B9" s="27" t="s">
        <v>1</v>
      </c>
      <c r="C9" s="27" t="s">
        <v>2</v>
      </c>
      <c r="D9" s="27" t="s">
        <v>3</v>
      </c>
      <c r="E9" s="27" t="s">
        <v>46</v>
      </c>
      <c r="F9" s="27" t="s">
        <v>7</v>
      </c>
    </row>
    <row r="10" spans="1:22" ht="15.75" x14ac:dyDescent="0.25">
      <c r="A10" s="28">
        <v>1</v>
      </c>
      <c r="B10" s="29" t="s">
        <v>4</v>
      </c>
      <c r="C10" s="27" t="s">
        <v>68</v>
      </c>
      <c r="D10" s="27" t="s">
        <v>68</v>
      </c>
      <c r="E10" s="27" t="s">
        <v>68</v>
      </c>
      <c r="F10" s="27" t="s">
        <v>68</v>
      </c>
    </row>
    <row r="11" spans="1:22" x14ac:dyDescent="0.25">
      <c r="A11" s="30" t="s">
        <v>17</v>
      </c>
      <c r="B11" s="17" t="s">
        <v>18</v>
      </c>
      <c r="C11" s="19" t="s">
        <v>68</v>
      </c>
      <c r="D11" s="19" t="s">
        <v>68</v>
      </c>
      <c r="E11" s="19" t="s">
        <v>68</v>
      </c>
      <c r="F11" s="19" t="s">
        <v>68</v>
      </c>
    </row>
    <row r="12" spans="1:22" x14ac:dyDescent="0.25">
      <c r="A12" s="30" t="s">
        <v>19</v>
      </c>
      <c r="B12" s="17" t="s">
        <v>20</v>
      </c>
      <c r="C12" s="19" t="s">
        <v>68</v>
      </c>
      <c r="D12" s="19" t="s">
        <v>68</v>
      </c>
      <c r="E12" s="19" t="s">
        <v>68</v>
      </c>
      <c r="F12" s="19" t="s">
        <v>68</v>
      </c>
    </row>
    <row r="13" spans="1:22" x14ac:dyDescent="0.25">
      <c r="A13" s="30" t="s">
        <v>21</v>
      </c>
      <c r="B13" s="17" t="s">
        <v>22</v>
      </c>
      <c r="C13" s="19" t="s">
        <v>68</v>
      </c>
      <c r="D13" s="19" t="s">
        <v>68</v>
      </c>
      <c r="E13" s="19" t="s">
        <v>68</v>
      </c>
      <c r="F13" s="19" t="s">
        <v>68</v>
      </c>
    </row>
    <row r="14" spans="1:22" x14ac:dyDescent="0.25">
      <c r="A14" s="15" t="s">
        <v>23</v>
      </c>
      <c r="B14" s="16" t="s">
        <v>29</v>
      </c>
      <c r="C14" s="19" t="s">
        <v>68</v>
      </c>
      <c r="D14" s="19" t="s">
        <v>68</v>
      </c>
      <c r="E14" s="19" t="s">
        <v>68</v>
      </c>
      <c r="F14" s="19" t="s">
        <v>68</v>
      </c>
    </row>
    <row r="15" spans="1:22" x14ac:dyDescent="0.25">
      <c r="A15" s="15" t="s">
        <v>70</v>
      </c>
      <c r="B15" s="16" t="s">
        <v>69</v>
      </c>
      <c r="C15" s="18">
        <v>2019</v>
      </c>
      <c r="D15" s="19">
        <v>0.22</v>
      </c>
      <c r="E15" s="19">
        <v>109</v>
      </c>
      <c r="F15" s="19">
        <f>15+5</f>
        <v>20</v>
      </c>
    </row>
    <row r="16" spans="1:22" x14ac:dyDescent="0.25">
      <c r="A16" s="30" t="s">
        <v>25</v>
      </c>
      <c r="B16" s="17" t="s">
        <v>26</v>
      </c>
      <c r="C16" s="19" t="s">
        <v>68</v>
      </c>
      <c r="D16" s="19" t="s">
        <v>68</v>
      </c>
      <c r="E16" s="19" t="s">
        <v>68</v>
      </c>
      <c r="F16" s="19" t="s">
        <v>68</v>
      </c>
    </row>
    <row r="17" spans="1:6" x14ac:dyDescent="0.25">
      <c r="A17" s="30" t="s">
        <v>24</v>
      </c>
      <c r="B17" s="17" t="s">
        <v>27</v>
      </c>
      <c r="C17" s="19" t="s">
        <v>68</v>
      </c>
      <c r="D17" s="19" t="s">
        <v>68</v>
      </c>
      <c r="E17" s="19" t="s">
        <v>68</v>
      </c>
      <c r="F17" s="19" t="s">
        <v>68</v>
      </c>
    </row>
    <row r="18" spans="1:6" x14ac:dyDescent="0.25">
      <c r="A18" s="30" t="s">
        <v>28</v>
      </c>
      <c r="B18" s="17" t="s">
        <v>29</v>
      </c>
      <c r="C18" s="19" t="s">
        <v>68</v>
      </c>
      <c r="D18" s="19" t="s">
        <v>68</v>
      </c>
      <c r="E18" s="19" t="s">
        <v>68</v>
      </c>
      <c r="F18" s="19" t="s">
        <v>68</v>
      </c>
    </row>
    <row r="19" spans="1:6" x14ac:dyDescent="0.25">
      <c r="A19" s="30" t="s">
        <v>30</v>
      </c>
      <c r="B19" s="17" t="s">
        <v>22</v>
      </c>
      <c r="C19" s="19" t="s">
        <v>68</v>
      </c>
      <c r="D19" s="19" t="s">
        <v>68</v>
      </c>
      <c r="E19" s="19" t="s">
        <v>68</v>
      </c>
      <c r="F19" s="19" t="s">
        <v>68</v>
      </c>
    </row>
    <row r="20" spans="1:6" x14ac:dyDescent="0.25">
      <c r="A20" s="15" t="s">
        <v>31</v>
      </c>
      <c r="B20" s="16" t="s">
        <v>29</v>
      </c>
      <c r="C20" s="19" t="s">
        <v>68</v>
      </c>
      <c r="D20" s="19" t="s">
        <v>68</v>
      </c>
      <c r="E20" s="19" t="s">
        <v>68</v>
      </c>
      <c r="F20" s="19" t="s">
        <v>68</v>
      </c>
    </row>
    <row r="21" spans="1:6" x14ac:dyDescent="0.25">
      <c r="A21" s="15" t="s">
        <v>71</v>
      </c>
      <c r="B21" s="16" t="s">
        <v>69</v>
      </c>
      <c r="C21" s="18">
        <v>2019</v>
      </c>
      <c r="D21" s="19">
        <v>0.22</v>
      </c>
      <c r="E21" s="19">
        <v>1267</v>
      </c>
      <c r="F21" s="19">
        <v>42</v>
      </c>
    </row>
    <row r="22" spans="1:6" x14ac:dyDescent="0.25">
      <c r="A22" s="30" t="s">
        <v>33</v>
      </c>
      <c r="B22" s="17" t="s">
        <v>34</v>
      </c>
      <c r="C22" s="19" t="s">
        <v>68</v>
      </c>
      <c r="D22" s="19" t="s">
        <v>68</v>
      </c>
      <c r="E22" s="19" t="s">
        <v>68</v>
      </c>
      <c r="F22" s="19" t="s">
        <v>68</v>
      </c>
    </row>
    <row r="23" spans="1:6" x14ac:dyDescent="0.25">
      <c r="A23" s="30" t="s">
        <v>35</v>
      </c>
      <c r="B23" s="17" t="s">
        <v>20</v>
      </c>
      <c r="C23" s="19" t="s">
        <v>68</v>
      </c>
      <c r="D23" s="19" t="s">
        <v>68</v>
      </c>
      <c r="E23" s="19" t="s">
        <v>68</v>
      </c>
      <c r="F23" s="19" t="s">
        <v>68</v>
      </c>
    </row>
    <row r="24" spans="1:6" x14ac:dyDescent="0.25">
      <c r="A24" s="30" t="s">
        <v>36</v>
      </c>
      <c r="B24" s="17" t="s">
        <v>22</v>
      </c>
      <c r="C24" s="19" t="s">
        <v>68</v>
      </c>
      <c r="D24" s="19" t="s">
        <v>68</v>
      </c>
      <c r="E24" s="19" t="s">
        <v>68</v>
      </c>
      <c r="F24" s="19" t="s">
        <v>68</v>
      </c>
    </row>
    <row r="25" spans="1:6" x14ac:dyDescent="0.25">
      <c r="A25" s="15" t="s">
        <v>37</v>
      </c>
      <c r="B25" s="16" t="s">
        <v>29</v>
      </c>
      <c r="C25" s="19" t="s">
        <v>68</v>
      </c>
      <c r="D25" s="19" t="s">
        <v>68</v>
      </c>
      <c r="E25" s="19" t="s">
        <v>68</v>
      </c>
      <c r="F25" s="19" t="s">
        <v>68</v>
      </c>
    </row>
    <row r="26" spans="1:6" x14ac:dyDescent="0.25">
      <c r="A26" s="15" t="s">
        <v>72</v>
      </c>
      <c r="B26" s="16" t="s">
        <v>69</v>
      </c>
      <c r="C26" s="21">
        <v>2018</v>
      </c>
      <c r="D26" s="19">
        <v>0.22</v>
      </c>
      <c r="E26" s="19">
        <v>666</v>
      </c>
      <c r="F26" s="19">
        <v>112.72</v>
      </c>
    </row>
    <row r="27" spans="1:6" x14ac:dyDescent="0.25">
      <c r="A27" s="15" t="s">
        <v>72</v>
      </c>
      <c r="B27" s="16" t="s">
        <v>69</v>
      </c>
      <c r="C27" s="21">
        <v>2018</v>
      </c>
      <c r="D27" s="19">
        <v>0.38</v>
      </c>
      <c r="E27" s="19">
        <v>472</v>
      </c>
      <c r="F27" s="19">
        <v>122.5</v>
      </c>
    </row>
    <row r="28" spans="1:6" x14ac:dyDescent="0.25">
      <c r="A28" s="15" t="s">
        <v>72</v>
      </c>
      <c r="B28" s="16" t="s">
        <v>69</v>
      </c>
      <c r="C28" s="21">
        <v>2019</v>
      </c>
      <c r="D28" s="19">
        <v>0.22</v>
      </c>
      <c r="E28" s="19">
        <v>425</v>
      </c>
      <c r="F28" s="19">
        <f>20+0.72</f>
        <v>20.72</v>
      </c>
    </row>
    <row r="29" spans="1:6" x14ac:dyDescent="0.25">
      <c r="A29" s="15" t="s">
        <v>72</v>
      </c>
      <c r="B29" s="16" t="s">
        <v>69</v>
      </c>
      <c r="C29" s="21">
        <v>2019</v>
      </c>
      <c r="D29" s="19">
        <v>0.38</v>
      </c>
      <c r="E29" s="19">
        <v>197</v>
      </c>
      <c r="F29" s="19">
        <v>45</v>
      </c>
    </row>
    <row r="30" spans="1:6" ht="15.75" x14ac:dyDescent="0.25">
      <c r="A30" s="28">
        <v>2</v>
      </c>
      <c r="B30" s="29" t="s">
        <v>5</v>
      </c>
      <c r="C30" s="27" t="s">
        <v>68</v>
      </c>
      <c r="D30" s="27" t="s">
        <v>68</v>
      </c>
      <c r="E30" s="27" t="s">
        <v>68</v>
      </c>
      <c r="F30" s="27" t="s">
        <v>68</v>
      </c>
    </row>
    <row r="31" spans="1:6" x14ac:dyDescent="0.25">
      <c r="A31" s="30" t="s">
        <v>38</v>
      </c>
      <c r="B31" s="17" t="s">
        <v>39</v>
      </c>
      <c r="C31" s="19"/>
      <c r="D31" s="19"/>
      <c r="E31" s="19"/>
      <c r="F31" s="19"/>
    </row>
    <row r="32" spans="1:6" x14ac:dyDescent="0.25">
      <c r="A32" s="30" t="s">
        <v>41</v>
      </c>
      <c r="B32" s="17" t="s">
        <v>42</v>
      </c>
      <c r="C32" s="19" t="s">
        <v>68</v>
      </c>
      <c r="D32" s="19" t="s">
        <v>68</v>
      </c>
      <c r="E32" s="19" t="s">
        <v>68</v>
      </c>
      <c r="F32" s="19" t="s">
        <v>68</v>
      </c>
    </row>
    <row r="33" spans="1:6" x14ac:dyDescent="0.25">
      <c r="A33" s="30" t="s">
        <v>43</v>
      </c>
      <c r="B33" s="17" t="s">
        <v>40</v>
      </c>
      <c r="C33" s="19" t="s">
        <v>68</v>
      </c>
      <c r="D33" s="19" t="s">
        <v>68</v>
      </c>
      <c r="E33" s="19" t="s">
        <v>68</v>
      </c>
      <c r="F33" s="19" t="s">
        <v>68</v>
      </c>
    </row>
    <row r="34" spans="1:6" x14ac:dyDescent="0.25">
      <c r="A34" s="15" t="s">
        <v>44</v>
      </c>
      <c r="B34" s="17" t="s">
        <v>32</v>
      </c>
      <c r="C34" s="19" t="s">
        <v>68</v>
      </c>
      <c r="D34" s="19" t="s">
        <v>68</v>
      </c>
      <c r="E34" s="19" t="s">
        <v>68</v>
      </c>
      <c r="F34" s="19" t="s">
        <v>68</v>
      </c>
    </row>
    <row r="35" spans="1:6" x14ac:dyDescent="0.25">
      <c r="A35" s="18" t="s">
        <v>74</v>
      </c>
      <c r="B35" s="22" t="s">
        <v>73</v>
      </c>
      <c r="C35" s="18">
        <v>2019</v>
      </c>
      <c r="D35" s="19">
        <v>0.38</v>
      </c>
      <c r="E35" s="19">
        <v>146</v>
      </c>
      <c r="F35" s="19">
        <v>120</v>
      </c>
    </row>
    <row r="36" spans="1:6" ht="31.5" x14ac:dyDescent="0.25">
      <c r="A36" s="33">
        <v>3</v>
      </c>
      <c r="B36" s="34" t="s">
        <v>9</v>
      </c>
      <c r="C36" s="27" t="s">
        <v>2</v>
      </c>
      <c r="D36" s="27" t="s">
        <v>3</v>
      </c>
      <c r="E36" s="27" t="s">
        <v>50</v>
      </c>
      <c r="F36" s="27" t="s">
        <v>8</v>
      </c>
    </row>
    <row r="37" spans="1:6" ht="15.75" x14ac:dyDescent="0.25">
      <c r="A37" s="23" t="s">
        <v>63</v>
      </c>
      <c r="B37" s="24" t="s">
        <v>53</v>
      </c>
      <c r="C37" s="19" t="s">
        <v>68</v>
      </c>
      <c r="D37" s="19" t="s">
        <v>68</v>
      </c>
      <c r="E37" s="19" t="s">
        <v>68</v>
      </c>
      <c r="F37" s="19" t="s">
        <v>68</v>
      </c>
    </row>
    <row r="38" spans="1:6" s="10" customFormat="1" ht="15.75" x14ac:dyDescent="0.25">
      <c r="A38" s="23" t="s">
        <v>64</v>
      </c>
      <c r="B38" s="24" t="s">
        <v>55</v>
      </c>
      <c r="C38" s="18">
        <v>2020</v>
      </c>
      <c r="D38" s="19">
        <v>0.22</v>
      </c>
      <c r="E38" s="19">
        <v>22</v>
      </c>
      <c r="F38" s="19">
        <v>155</v>
      </c>
    </row>
    <row r="39" spans="1:6" ht="15.75" x14ac:dyDescent="0.25">
      <c r="A39" s="23" t="s">
        <v>65</v>
      </c>
      <c r="B39" s="24" t="s">
        <v>57</v>
      </c>
      <c r="C39" s="19" t="s">
        <v>68</v>
      </c>
      <c r="D39" s="19" t="s">
        <v>68</v>
      </c>
      <c r="E39" s="19" t="s">
        <v>68</v>
      </c>
      <c r="F39" s="19" t="s">
        <v>68</v>
      </c>
    </row>
    <row r="40" spans="1:6" s="10" customFormat="1" ht="15.75" x14ac:dyDescent="0.25">
      <c r="A40" s="23" t="s">
        <v>66</v>
      </c>
      <c r="B40" s="24" t="s">
        <v>55</v>
      </c>
      <c r="C40" s="18">
        <v>2020</v>
      </c>
      <c r="D40" s="19">
        <v>0.38</v>
      </c>
      <c r="E40" s="19">
        <v>2</v>
      </c>
      <c r="F40" s="19">
        <v>20</v>
      </c>
    </row>
    <row r="41" spans="1:6" ht="15.75" x14ac:dyDescent="0.25">
      <c r="A41" s="23" t="s">
        <v>49</v>
      </c>
      <c r="B41" s="24" t="s">
        <v>60</v>
      </c>
      <c r="C41" s="19" t="s">
        <v>68</v>
      </c>
      <c r="D41" s="19" t="s">
        <v>68</v>
      </c>
      <c r="E41" s="19" t="s">
        <v>68</v>
      </c>
      <c r="F41" s="19" t="s">
        <v>68</v>
      </c>
    </row>
    <row r="42" spans="1:6" ht="15.75" x14ac:dyDescent="0.25">
      <c r="A42" s="23" t="s">
        <v>67</v>
      </c>
      <c r="B42" s="24" t="s">
        <v>62</v>
      </c>
      <c r="C42" s="19" t="s">
        <v>68</v>
      </c>
      <c r="D42" s="19" t="s">
        <v>68</v>
      </c>
      <c r="E42" s="19" t="s">
        <v>68</v>
      </c>
      <c r="F42" s="19" t="s">
        <v>68</v>
      </c>
    </row>
  </sheetData>
  <mergeCells count="6">
    <mergeCell ref="A7:F7"/>
    <mergeCell ref="E1:F1"/>
    <mergeCell ref="A3:F3"/>
    <mergeCell ref="A4:F4"/>
    <mergeCell ref="A5:F5"/>
    <mergeCell ref="A6:F6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646C-13F1-4BB3-9CE8-A5E1291352F2}">
  <sheetPr>
    <pageSetUpPr fitToPage="1"/>
  </sheetPr>
  <dimension ref="A1:N22"/>
  <sheetViews>
    <sheetView view="pageBreakPreview" zoomScale="60" zoomScaleNormal="70" workbookViewId="0">
      <selection activeCell="L18" sqref="L18"/>
    </sheetView>
  </sheetViews>
  <sheetFormatPr defaultRowHeight="15" x14ac:dyDescent="0.25"/>
  <cols>
    <col min="1" max="1" width="6" style="52" customWidth="1"/>
    <col min="2" max="2" width="37.85546875" style="52" customWidth="1"/>
    <col min="3" max="3" width="21.85546875" style="52" customWidth="1"/>
    <col min="4" max="4" width="22" style="52" customWidth="1"/>
    <col min="5" max="5" width="19.85546875" style="52" customWidth="1"/>
    <col min="6" max="14" width="12.7109375" style="52" customWidth="1"/>
    <col min="15" max="16384" width="9.140625" style="55"/>
  </cols>
  <sheetData>
    <row r="1" spans="1:14" x14ac:dyDescent="0.25">
      <c r="K1" s="53" t="s">
        <v>82</v>
      </c>
      <c r="L1" s="54"/>
      <c r="M1" s="54"/>
      <c r="N1" s="54"/>
    </row>
    <row r="2" spans="1:14" x14ac:dyDescent="0.25">
      <c r="K2" s="54"/>
      <c r="L2" s="54"/>
      <c r="M2" s="54"/>
      <c r="N2" s="54"/>
    </row>
    <row r="3" spans="1:14" x14ac:dyDescent="0.25">
      <c r="K3" s="54"/>
      <c r="L3" s="54"/>
      <c r="M3" s="54"/>
      <c r="N3" s="54"/>
    </row>
    <row r="4" spans="1:14" x14ac:dyDescent="0.25">
      <c r="K4" s="54"/>
      <c r="L4" s="54"/>
      <c r="M4" s="54"/>
      <c r="N4" s="54"/>
    </row>
    <row r="5" spans="1:14" x14ac:dyDescent="0.25">
      <c r="K5" s="54"/>
      <c r="L5" s="54"/>
      <c r="M5" s="54"/>
      <c r="N5" s="54"/>
    </row>
    <row r="7" spans="1:14" ht="18.75" x14ac:dyDescent="0.3">
      <c r="B7" s="56" t="s">
        <v>83</v>
      </c>
      <c r="C7" s="56"/>
      <c r="D7" s="56"/>
      <c r="E7" s="56"/>
      <c r="F7" s="56"/>
      <c r="G7" s="56"/>
      <c r="H7" s="56"/>
      <c r="I7" s="57"/>
      <c r="J7" s="57"/>
      <c r="K7" s="57"/>
      <c r="L7" s="57"/>
      <c r="M7" s="57"/>
      <c r="N7" s="57"/>
    </row>
    <row r="8" spans="1:14" ht="15.75" x14ac:dyDescent="0.25">
      <c r="B8" s="58"/>
      <c r="C8" s="58"/>
      <c r="D8" s="58"/>
      <c r="E8" s="58"/>
      <c r="F8" s="58"/>
      <c r="G8" s="58"/>
      <c r="H8" s="58"/>
      <c r="I8" s="59"/>
      <c r="J8" s="59"/>
      <c r="K8" s="59"/>
      <c r="L8" s="59"/>
      <c r="M8" s="59"/>
      <c r="N8" s="59"/>
    </row>
    <row r="9" spans="1:14" s="61" customFormat="1" ht="15.75" customHeight="1" x14ac:dyDescent="0.25">
      <c r="A9" s="60" t="s">
        <v>79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 s="61" customFormat="1" x14ac:dyDescent="0.25">
      <c r="A10" s="52"/>
      <c r="B10" s="62"/>
      <c r="C10" s="62"/>
      <c r="D10" s="62"/>
      <c r="E10" s="63" t="s">
        <v>6</v>
      </c>
      <c r="F10" s="63"/>
      <c r="G10" s="63"/>
      <c r="H10" s="63"/>
      <c r="I10" s="62"/>
      <c r="J10" s="62"/>
      <c r="K10" s="62"/>
      <c r="L10" s="64"/>
      <c r="M10" s="64"/>
      <c r="N10" s="64"/>
    </row>
    <row r="11" spans="1:14" s="61" customFormat="1" x14ac:dyDescent="0.25">
      <c r="A11" s="52"/>
      <c r="B11" s="62"/>
      <c r="C11" s="62"/>
      <c r="D11" s="62"/>
      <c r="E11" s="65" t="s">
        <v>11</v>
      </c>
      <c r="F11" s="65"/>
      <c r="G11" s="65"/>
      <c r="H11" s="65"/>
      <c r="I11" s="62"/>
      <c r="J11" s="62"/>
      <c r="K11" s="62"/>
      <c r="L11" s="64"/>
      <c r="M11" s="64"/>
      <c r="N11" s="64"/>
    </row>
    <row r="12" spans="1:14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4"/>
      <c r="M12" s="64"/>
      <c r="N12" s="64"/>
    </row>
    <row r="13" spans="1:14" ht="15" customHeight="1" x14ac:dyDescent="0.25">
      <c r="A13" s="66" t="s">
        <v>84</v>
      </c>
      <c r="B13" s="66" t="s">
        <v>85</v>
      </c>
      <c r="C13" s="67" t="s">
        <v>86</v>
      </c>
      <c r="D13" s="67"/>
      <c r="E13" s="67"/>
      <c r="F13" s="68"/>
      <c r="G13" s="68"/>
      <c r="H13" s="68"/>
      <c r="I13" s="68"/>
      <c r="J13" s="68"/>
      <c r="K13" s="68"/>
      <c r="L13" s="69" t="s">
        <v>87</v>
      </c>
      <c r="M13" s="70"/>
      <c r="N13" s="71"/>
    </row>
    <row r="14" spans="1:14" ht="74.25" customHeight="1" x14ac:dyDescent="0.25">
      <c r="A14" s="72"/>
      <c r="B14" s="72"/>
      <c r="C14" s="66" t="s">
        <v>88</v>
      </c>
      <c r="D14" s="66"/>
      <c r="E14" s="66"/>
      <c r="F14" s="73" t="s">
        <v>89</v>
      </c>
      <c r="G14" s="74"/>
      <c r="H14" s="74"/>
      <c r="I14" s="73" t="s">
        <v>90</v>
      </c>
      <c r="J14" s="74"/>
      <c r="K14" s="74"/>
      <c r="L14" s="75"/>
      <c r="M14" s="76"/>
      <c r="N14" s="77"/>
    </row>
    <row r="15" spans="1:14" x14ac:dyDescent="0.25">
      <c r="A15" s="72"/>
      <c r="B15" s="72"/>
      <c r="C15" s="78" t="s">
        <v>91</v>
      </c>
      <c r="D15" s="78" t="s">
        <v>92</v>
      </c>
      <c r="E15" s="78" t="s">
        <v>93</v>
      </c>
      <c r="F15" s="78" t="s">
        <v>91</v>
      </c>
      <c r="G15" s="78" t="s">
        <v>92</v>
      </c>
      <c r="H15" s="78" t="s">
        <v>93</v>
      </c>
      <c r="I15" s="78" t="s">
        <v>91</v>
      </c>
      <c r="J15" s="78" t="s">
        <v>92</v>
      </c>
      <c r="K15" s="78" t="s">
        <v>93</v>
      </c>
      <c r="L15" s="78" t="s">
        <v>91</v>
      </c>
      <c r="M15" s="78" t="s">
        <v>92</v>
      </c>
      <c r="N15" s="78" t="s">
        <v>93</v>
      </c>
    </row>
    <row r="16" spans="1:14" ht="71.25" x14ac:dyDescent="0.25">
      <c r="A16" s="72"/>
      <c r="B16" s="72"/>
      <c r="C16" s="79" t="s">
        <v>94</v>
      </c>
      <c r="D16" s="79" t="s">
        <v>94</v>
      </c>
      <c r="E16" s="79" t="s">
        <v>94</v>
      </c>
      <c r="F16" s="80" t="s">
        <v>95</v>
      </c>
      <c r="G16" s="80" t="s">
        <v>95</v>
      </c>
      <c r="H16" s="80" t="s">
        <v>95</v>
      </c>
      <c r="I16" s="80" t="s">
        <v>95</v>
      </c>
      <c r="J16" s="80" t="s">
        <v>95</v>
      </c>
      <c r="K16" s="80" t="s">
        <v>95</v>
      </c>
      <c r="L16" s="80" t="s">
        <v>95</v>
      </c>
      <c r="M16" s="80" t="s">
        <v>95</v>
      </c>
      <c r="N16" s="80" t="s">
        <v>95</v>
      </c>
    </row>
    <row r="17" spans="1:14" x14ac:dyDescent="0.25">
      <c r="A17" s="81">
        <v>1</v>
      </c>
      <c r="B17" s="81">
        <f>A17+1</f>
        <v>2</v>
      </c>
      <c r="C17" s="81">
        <f t="shared" ref="C17:N17" si="0">B17+1</f>
        <v>3</v>
      </c>
      <c r="D17" s="81">
        <f t="shared" si="0"/>
        <v>4</v>
      </c>
      <c r="E17" s="81">
        <f t="shared" si="0"/>
        <v>5</v>
      </c>
      <c r="F17" s="81">
        <f t="shared" si="0"/>
        <v>6</v>
      </c>
      <c r="G17" s="81">
        <f t="shared" si="0"/>
        <v>7</v>
      </c>
      <c r="H17" s="81">
        <f t="shared" si="0"/>
        <v>8</v>
      </c>
      <c r="I17" s="81">
        <f t="shared" si="0"/>
        <v>9</v>
      </c>
      <c r="J17" s="81">
        <f t="shared" si="0"/>
        <v>10</v>
      </c>
      <c r="K17" s="81">
        <f t="shared" si="0"/>
        <v>11</v>
      </c>
      <c r="L17" s="81">
        <f t="shared" si="0"/>
        <v>12</v>
      </c>
      <c r="M17" s="81">
        <f t="shared" si="0"/>
        <v>13</v>
      </c>
      <c r="N17" s="81">
        <f t="shared" si="0"/>
        <v>14</v>
      </c>
    </row>
    <row r="18" spans="1:14" ht="43.5" x14ac:dyDescent="0.25">
      <c r="A18" s="81" t="s">
        <v>96</v>
      </c>
      <c r="B18" s="82" t="s">
        <v>97</v>
      </c>
      <c r="C18" s="83">
        <v>111020.87243501171</v>
      </c>
      <c r="D18" s="83">
        <v>3309.2327172299056</v>
      </c>
      <c r="E18" s="83">
        <v>48709.08</v>
      </c>
      <c r="F18" s="84">
        <v>174</v>
      </c>
      <c r="G18" s="84">
        <v>27</v>
      </c>
      <c r="H18" s="84">
        <v>32</v>
      </c>
      <c r="I18" s="84">
        <v>235.22</v>
      </c>
      <c r="J18" s="84">
        <v>127.72</v>
      </c>
      <c r="K18" s="84">
        <v>175</v>
      </c>
      <c r="L18" s="84">
        <f t="shared" ref="L18:N21" si="1">C18/F18</f>
        <v>638.05099100581447</v>
      </c>
      <c r="M18" s="84">
        <f t="shared" si="1"/>
        <v>122.56417471221873</v>
      </c>
      <c r="N18" s="84">
        <f>E18/H18</f>
        <v>1522.1587500000001</v>
      </c>
    </row>
    <row r="19" spans="1:14" ht="43.5" x14ac:dyDescent="0.25">
      <c r="A19" s="81" t="s">
        <v>98</v>
      </c>
      <c r="B19" s="82" t="s">
        <v>99</v>
      </c>
      <c r="C19" s="83">
        <v>123061.75734902975</v>
      </c>
      <c r="D19" s="83">
        <v>3711.0772827700926</v>
      </c>
      <c r="E19" s="83">
        <v>65415.899999999994</v>
      </c>
      <c r="F19" s="84">
        <v>174</v>
      </c>
      <c r="G19" s="84">
        <v>27</v>
      </c>
      <c r="H19" s="84">
        <v>32</v>
      </c>
      <c r="I19" s="84">
        <v>235.22</v>
      </c>
      <c r="J19" s="84">
        <v>127.72</v>
      </c>
      <c r="K19" s="84">
        <v>175</v>
      </c>
      <c r="L19" s="84">
        <f t="shared" si="1"/>
        <v>707.25147901741241</v>
      </c>
      <c r="M19" s="84">
        <f t="shared" si="1"/>
        <v>137.4473067692627</v>
      </c>
      <c r="N19" s="84">
        <f t="shared" si="1"/>
        <v>2044.2468749999998</v>
      </c>
    </row>
    <row r="20" spans="1:14" ht="114" customHeight="1" x14ac:dyDescent="0.25">
      <c r="A20" s="81" t="s">
        <v>38</v>
      </c>
      <c r="B20" s="82" t="s">
        <v>100</v>
      </c>
      <c r="C20" s="83">
        <v>52916.56</v>
      </c>
      <c r="D20" s="83">
        <v>1595.76</v>
      </c>
      <c r="E20" s="83">
        <v>28128.84</v>
      </c>
      <c r="F20" s="84">
        <v>174</v>
      </c>
      <c r="G20" s="84">
        <v>27</v>
      </c>
      <c r="H20" s="84">
        <v>32</v>
      </c>
      <c r="I20" s="84">
        <v>235.22</v>
      </c>
      <c r="J20" s="84">
        <v>127.72</v>
      </c>
      <c r="K20" s="84">
        <v>175</v>
      </c>
      <c r="L20" s="84">
        <f t="shared" si="1"/>
        <v>304.11816091954023</v>
      </c>
      <c r="M20" s="84">
        <f t="shared" si="1"/>
        <v>59.102222222222224</v>
      </c>
      <c r="N20" s="84">
        <f>E20/H20</f>
        <v>879.02625</v>
      </c>
    </row>
    <row r="21" spans="1:14" ht="114.75" x14ac:dyDescent="0.25">
      <c r="A21" s="81" t="s">
        <v>101</v>
      </c>
      <c r="B21" s="82" t="s">
        <v>102</v>
      </c>
      <c r="C21" s="83">
        <v>70145.197349029753</v>
      </c>
      <c r="D21" s="83">
        <v>2115.3172827700928</v>
      </c>
      <c r="E21" s="83">
        <v>37287.06</v>
      </c>
      <c r="F21" s="84">
        <v>174</v>
      </c>
      <c r="G21" s="84">
        <v>27</v>
      </c>
      <c r="H21" s="84">
        <v>32</v>
      </c>
      <c r="I21" s="84">
        <v>235.22</v>
      </c>
      <c r="J21" s="84">
        <v>127.72</v>
      </c>
      <c r="K21" s="84">
        <v>175</v>
      </c>
      <c r="L21" s="84">
        <f t="shared" si="1"/>
        <v>403.13331809787212</v>
      </c>
      <c r="M21" s="84">
        <f t="shared" si="1"/>
        <v>78.345084547040472</v>
      </c>
      <c r="N21" s="84">
        <f t="shared" si="1"/>
        <v>1165.2206249999999</v>
      </c>
    </row>
    <row r="22" spans="1:14" x14ac:dyDescent="0.25">
      <c r="B22" s="85"/>
      <c r="C22" s="85"/>
      <c r="D22" s="85"/>
      <c r="E22" s="85"/>
      <c r="F22" s="85"/>
      <c r="G22" s="85"/>
      <c r="H22" s="85"/>
      <c r="I22" s="64"/>
      <c r="J22" s="64"/>
    </row>
  </sheetData>
  <mergeCells count="12">
    <mergeCell ref="F14:H14"/>
    <mergeCell ref="I14:K14"/>
    <mergeCell ref="K1:N5"/>
    <mergeCell ref="B7:N7"/>
    <mergeCell ref="A9:N9"/>
    <mergeCell ref="E10:H10"/>
    <mergeCell ref="E11:H11"/>
    <mergeCell ref="A13:A16"/>
    <mergeCell ref="B13:B16"/>
    <mergeCell ref="C13:K13"/>
    <mergeCell ref="L13:N14"/>
    <mergeCell ref="C14:E14"/>
  </mergeCells>
  <pageMargins left="0.25" right="0.25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50FD-9DC1-43A6-8963-600E19A46203}">
  <sheetPr>
    <tabColor rgb="FFFF0000"/>
    <pageSetUpPr fitToPage="1"/>
  </sheetPr>
  <dimension ref="A1:K30"/>
  <sheetViews>
    <sheetView tabSelected="1" view="pageBreakPreview" topLeftCell="A13" zoomScale="68" zoomScaleNormal="100" zoomScaleSheetLayoutView="68" workbookViewId="0">
      <selection activeCell="P21" sqref="P21"/>
    </sheetView>
  </sheetViews>
  <sheetFormatPr defaultRowHeight="15" x14ac:dyDescent="0.25"/>
  <cols>
    <col min="1" max="1" width="10" style="86" customWidth="1"/>
    <col min="2" max="2" width="36.85546875" style="86" customWidth="1"/>
    <col min="3" max="5" width="19.7109375" style="86" customWidth="1"/>
    <col min="6" max="11" width="16.7109375" style="86" customWidth="1"/>
    <col min="12" max="16384" width="9.140625" style="86"/>
  </cols>
  <sheetData>
    <row r="1" spans="1:11" ht="29.25" customHeight="1" x14ac:dyDescent="0.25">
      <c r="I1" s="87" t="s">
        <v>103</v>
      </c>
      <c r="J1" s="88"/>
      <c r="K1" s="88"/>
    </row>
    <row r="2" spans="1:11" ht="20.25" customHeight="1" x14ac:dyDescent="0.25">
      <c r="I2" s="88"/>
      <c r="J2" s="88"/>
      <c r="K2" s="88"/>
    </row>
    <row r="3" spans="1:11" ht="60.75" customHeight="1" x14ac:dyDescent="0.25">
      <c r="B3" s="89" t="s">
        <v>104</v>
      </c>
      <c r="C3" s="89"/>
      <c r="D3" s="89"/>
      <c r="E3" s="89"/>
      <c r="F3" s="89"/>
      <c r="G3" s="89"/>
      <c r="H3" s="89"/>
    </row>
    <row r="4" spans="1:11" ht="60.75" customHeight="1" x14ac:dyDescent="0.25">
      <c r="B4" s="90" t="s">
        <v>79</v>
      </c>
      <c r="C4" s="90"/>
      <c r="D4" s="90"/>
      <c r="E4" s="90"/>
      <c r="F4" s="90"/>
      <c r="G4" s="90"/>
      <c r="H4" s="90"/>
    </row>
    <row r="5" spans="1:11" x14ac:dyDescent="0.25">
      <c r="B5" s="91"/>
      <c r="C5" s="91"/>
      <c r="D5" s="91"/>
      <c r="E5" s="91"/>
      <c r="F5" s="91"/>
      <c r="G5" s="91"/>
      <c r="H5" s="91"/>
    </row>
    <row r="6" spans="1:11" x14ac:dyDescent="0.25">
      <c r="B6" s="91"/>
      <c r="C6" s="91"/>
      <c r="D6" s="91"/>
      <c r="E6" s="91"/>
      <c r="F6" s="91"/>
      <c r="G6" s="91"/>
      <c r="H6" s="91"/>
    </row>
    <row r="7" spans="1:11" ht="27" customHeight="1" x14ac:dyDescent="0.25">
      <c r="A7" s="92" t="s">
        <v>84</v>
      </c>
      <c r="B7" s="93" t="s">
        <v>105</v>
      </c>
      <c r="C7" s="94" t="s">
        <v>106</v>
      </c>
      <c r="D7" s="95"/>
      <c r="E7" s="96"/>
      <c r="F7" s="97" t="s">
        <v>107</v>
      </c>
      <c r="G7" s="98"/>
      <c r="H7" s="98"/>
      <c r="I7" s="98"/>
      <c r="J7" s="98"/>
      <c r="K7" s="99"/>
    </row>
    <row r="8" spans="1:11" ht="99.75" customHeight="1" x14ac:dyDescent="0.25">
      <c r="A8" s="100"/>
      <c r="B8" s="101"/>
      <c r="C8" s="102"/>
      <c r="D8" s="103"/>
      <c r="E8" s="104"/>
      <c r="F8" s="97" t="s">
        <v>108</v>
      </c>
      <c r="G8" s="98"/>
      <c r="H8" s="99"/>
      <c r="I8" s="97" t="s">
        <v>109</v>
      </c>
      <c r="J8" s="98"/>
      <c r="K8" s="99"/>
    </row>
    <row r="9" spans="1:11" x14ac:dyDescent="0.25">
      <c r="A9" s="105"/>
      <c r="B9" s="106"/>
      <c r="C9" s="107" t="s">
        <v>91</v>
      </c>
      <c r="D9" s="107" t="s">
        <v>92</v>
      </c>
      <c r="E9" s="107" t="s">
        <v>93</v>
      </c>
      <c r="F9" s="107" t="s">
        <v>91</v>
      </c>
      <c r="G9" s="107" t="s">
        <v>92</v>
      </c>
      <c r="H9" s="107" t="s">
        <v>93</v>
      </c>
      <c r="I9" s="107" t="s">
        <v>91</v>
      </c>
      <c r="J9" s="107" t="s">
        <v>92</v>
      </c>
      <c r="K9" s="107" t="s">
        <v>93</v>
      </c>
    </row>
    <row r="10" spans="1:11" ht="72" x14ac:dyDescent="0.25">
      <c r="A10" s="105"/>
      <c r="B10" s="106"/>
      <c r="C10" s="108" t="s">
        <v>94</v>
      </c>
      <c r="D10" s="108" t="s">
        <v>94</v>
      </c>
      <c r="E10" s="108" t="s">
        <v>94</v>
      </c>
      <c r="F10" s="109" t="s">
        <v>95</v>
      </c>
      <c r="G10" s="109" t="s">
        <v>95</v>
      </c>
      <c r="H10" s="109" t="s">
        <v>95</v>
      </c>
      <c r="I10" s="109" t="s">
        <v>95</v>
      </c>
      <c r="J10" s="109" t="s">
        <v>95</v>
      </c>
      <c r="K10" s="109" t="s">
        <v>95</v>
      </c>
    </row>
    <row r="11" spans="1:11" x14ac:dyDescent="0.25">
      <c r="A11" s="110">
        <v>1</v>
      </c>
      <c r="B11" s="110">
        <f>A11+1</f>
        <v>2</v>
      </c>
      <c r="C11" s="110">
        <f t="shared" ref="C11:K11" si="0">B11+1</f>
        <v>3</v>
      </c>
      <c r="D11" s="110">
        <f t="shared" si="0"/>
        <v>4</v>
      </c>
      <c r="E11" s="110">
        <f t="shared" si="0"/>
        <v>5</v>
      </c>
      <c r="F11" s="110">
        <f t="shared" si="0"/>
        <v>6</v>
      </c>
      <c r="G11" s="110">
        <f t="shared" si="0"/>
        <v>7</v>
      </c>
      <c r="H11" s="110">
        <f t="shared" si="0"/>
        <v>8</v>
      </c>
      <c r="I11" s="110">
        <f t="shared" si="0"/>
        <v>9</v>
      </c>
      <c r="J11" s="110">
        <f t="shared" si="0"/>
        <v>10</v>
      </c>
      <c r="K11" s="110">
        <f t="shared" si="0"/>
        <v>11</v>
      </c>
    </row>
    <row r="12" spans="1:11" ht="57.75" x14ac:dyDescent="0.25">
      <c r="A12" s="110" t="s">
        <v>96</v>
      </c>
      <c r="B12" s="107" t="s">
        <v>110</v>
      </c>
      <c r="C12" s="111">
        <f>C13+C14+C15+C16+C17+C26</f>
        <v>111.02087243501171</v>
      </c>
      <c r="D12" s="111">
        <f t="shared" ref="D12:K12" si="1">D13+D14+D15+D16+D17+D26</f>
        <v>3.3092327172299041</v>
      </c>
      <c r="E12" s="111">
        <f t="shared" si="1"/>
        <v>48.709077707999995</v>
      </c>
      <c r="F12" s="111">
        <f t="shared" si="1"/>
        <v>52.916555660082807</v>
      </c>
      <c r="G12" s="111">
        <f t="shared" si="1"/>
        <v>1.595763231591141</v>
      </c>
      <c r="H12" s="111">
        <f t="shared" si="1"/>
        <v>65.415902291999998</v>
      </c>
      <c r="I12" s="111">
        <f t="shared" si="1"/>
        <v>70.145201688946969</v>
      </c>
      <c r="J12" s="111">
        <f t="shared" si="1"/>
        <v>2.1153140511789541</v>
      </c>
      <c r="K12" s="111">
        <f t="shared" si="1"/>
        <v>0</v>
      </c>
    </row>
    <row r="13" spans="1:11" x14ac:dyDescent="0.25">
      <c r="A13" s="112" t="s">
        <v>111</v>
      </c>
      <c r="B13" s="107" t="s">
        <v>112</v>
      </c>
      <c r="C13" s="111">
        <v>3.1667722064235501E-2</v>
      </c>
      <c r="D13" s="111">
        <v>6.9198562868213803E-3</v>
      </c>
      <c r="E13" s="111">
        <v>0.25285763919999998</v>
      </c>
      <c r="F13" s="111">
        <v>1.5093979512378734E-2</v>
      </c>
      <c r="G13" s="111">
        <v>3.3368617966668067E-3</v>
      </c>
      <c r="H13" s="111">
        <v>0.28028236079999996</v>
      </c>
      <c r="I13" s="111">
        <v>2.0008298423385761E-2</v>
      </c>
      <c r="J13" s="111">
        <v>4.4232819165118138E-3</v>
      </c>
      <c r="K13" s="111">
        <v>0</v>
      </c>
    </row>
    <row r="14" spans="1:11" ht="29.25" x14ac:dyDescent="0.25">
      <c r="A14" s="112" t="s">
        <v>113</v>
      </c>
      <c r="B14" s="107" t="s">
        <v>114</v>
      </c>
      <c r="C14" s="111">
        <v>0.33738905863164897</v>
      </c>
      <c r="D14" s="111">
        <v>0</v>
      </c>
      <c r="E14" s="111">
        <v>0</v>
      </c>
      <c r="F14" s="111">
        <v>0.16081180478839094</v>
      </c>
      <c r="G14" s="111">
        <v>0</v>
      </c>
      <c r="H14" s="111"/>
      <c r="I14" s="111">
        <v>0.21316913657996009</v>
      </c>
      <c r="J14" s="111">
        <v>0</v>
      </c>
      <c r="K14" s="111">
        <v>0</v>
      </c>
    </row>
    <row r="15" spans="1:11" x14ac:dyDescent="0.25">
      <c r="A15" s="112" t="s">
        <v>115</v>
      </c>
      <c r="B15" s="107" t="s">
        <v>116</v>
      </c>
      <c r="C15" s="111">
        <v>62.079306962612897</v>
      </c>
      <c r="D15" s="111">
        <v>1.86013090515513</v>
      </c>
      <c r="E15" s="111">
        <v>1.9983787799999999</v>
      </c>
      <c r="F15" s="111">
        <v>29.589238706076454</v>
      </c>
      <c r="G15" s="111">
        <v>0.8969839107832942</v>
      </c>
      <c r="H15" s="111">
        <v>2.2151212199999999</v>
      </c>
      <c r="I15" s="111">
        <v>39.222944331310643</v>
      </c>
      <c r="J15" s="111">
        <v>1.1890251840615758</v>
      </c>
      <c r="K15" s="111">
        <v>0</v>
      </c>
    </row>
    <row r="16" spans="1:11" ht="29.25" x14ac:dyDescent="0.25">
      <c r="A16" s="112" t="s">
        <v>117</v>
      </c>
      <c r="B16" s="107" t="s">
        <v>118</v>
      </c>
      <c r="C16" s="111">
        <v>18.295373100953501</v>
      </c>
      <c r="D16" s="111">
        <v>0.56521744399447593</v>
      </c>
      <c r="E16" s="111">
        <v>0.39163671</v>
      </c>
      <c r="F16" s="111">
        <v>8.7202352665899969</v>
      </c>
      <c r="G16" s="111">
        <v>0.2725565990823749</v>
      </c>
      <c r="H16" s="111">
        <v>0.43411328999999999</v>
      </c>
      <c r="I16" s="111">
        <v>11.559381632456505</v>
      </c>
      <c r="J16" s="111">
        <v>0.36129595692314803</v>
      </c>
      <c r="K16" s="111">
        <v>0</v>
      </c>
    </row>
    <row r="17" spans="1:11" ht="29.25" x14ac:dyDescent="0.25">
      <c r="A17" s="112" t="s">
        <v>119</v>
      </c>
      <c r="B17" s="107" t="s">
        <v>120</v>
      </c>
      <c r="C17" s="113">
        <f>C18+C19+C20</f>
        <v>30.277135590749424</v>
      </c>
      <c r="D17" s="113">
        <f t="shared" ref="D17:K17" si="2">D18+D19+D20</f>
        <v>0.75911954778085067</v>
      </c>
      <c r="E17" s="113">
        <f t="shared" si="2"/>
        <v>46.066204578799997</v>
      </c>
      <c r="F17" s="113">
        <f t="shared" si="2"/>
        <v>14.431175903115589</v>
      </c>
      <c r="G17" s="113">
        <f t="shared" si="2"/>
        <v>0.36605919445423424</v>
      </c>
      <c r="H17" s="113">
        <f t="shared" si="2"/>
        <v>62.486385421199998</v>
      </c>
      <c r="I17" s="113">
        <f t="shared" si="2"/>
        <v>19.129698290176478</v>
      </c>
      <c r="J17" s="113">
        <f t="shared" si="2"/>
        <v>0.48524125776491517</v>
      </c>
      <c r="K17" s="113">
        <f t="shared" si="2"/>
        <v>0</v>
      </c>
    </row>
    <row r="18" spans="1:11" ht="29.25" x14ac:dyDescent="0.25">
      <c r="A18" s="112" t="s">
        <v>121</v>
      </c>
      <c r="B18" s="107" t="s">
        <v>122</v>
      </c>
      <c r="C18" s="113">
        <v>0</v>
      </c>
      <c r="D18" s="113">
        <v>8.7582377254183403E-3</v>
      </c>
      <c r="E18" s="113">
        <v>4.9609687999999999E-3</v>
      </c>
      <c r="F18" s="113">
        <v>0</v>
      </c>
      <c r="G18" s="113">
        <v>4.2233577780701088E-3</v>
      </c>
      <c r="H18" s="113">
        <v>5.4990312000000006E-3</v>
      </c>
      <c r="I18" s="113">
        <v>0</v>
      </c>
      <c r="J18" s="113">
        <v>5.5984044965115415E-3</v>
      </c>
      <c r="K18" s="113">
        <v>0</v>
      </c>
    </row>
    <row r="19" spans="1:11" ht="43.5" x14ac:dyDescent="0.25">
      <c r="A19" s="112" t="s">
        <v>123</v>
      </c>
      <c r="B19" s="107" t="s">
        <v>124</v>
      </c>
      <c r="C19" s="113">
        <v>14.1025230658247</v>
      </c>
      <c r="D19" s="113">
        <v>0</v>
      </c>
      <c r="E19" s="113">
        <v>0</v>
      </c>
      <c r="F19" s="113">
        <v>6.7217715816953785</v>
      </c>
      <c r="G19" s="113">
        <v>0</v>
      </c>
      <c r="H19" s="113">
        <v>0</v>
      </c>
      <c r="I19" s="113">
        <v>8.9102553524799202</v>
      </c>
      <c r="J19" s="113">
        <v>0</v>
      </c>
      <c r="K19" s="113">
        <v>0</v>
      </c>
    </row>
    <row r="20" spans="1:11" ht="43.5" x14ac:dyDescent="0.25">
      <c r="A20" s="112" t="s">
        <v>125</v>
      </c>
      <c r="B20" s="107" t="s">
        <v>126</v>
      </c>
      <c r="C20" s="113">
        <f>C21+C22+C23+C24+C25</f>
        <v>16.174612524924726</v>
      </c>
      <c r="D20" s="113">
        <f t="shared" ref="D20:K20" si="3">D21+D22+D23+D24+D25</f>
        <v>0.75036131005543227</v>
      </c>
      <c r="E20" s="113">
        <f t="shared" si="3"/>
        <v>46.061243609999998</v>
      </c>
      <c r="F20" s="113">
        <f t="shared" si="3"/>
        <v>7.7094043214202106</v>
      </c>
      <c r="G20" s="113">
        <f t="shared" si="3"/>
        <v>0.36183583667616415</v>
      </c>
      <c r="H20" s="113">
        <f t="shared" si="3"/>
        <v>62.480886389999995</v>
      </c>
      <c r="I20" s="113">
        <f t="shared" si="3"/>
        <v>10.219442937696558</v>
      </c>
      <c r="J20" s="113">
        <f t="shared" si="3"/>
        <v>0.47964285326840361</v>
      </c>
      <c r="K20" s="113">
        <f t="shared" si="3"/>
        <v>0</v>
      </c>
    </row>
    <row r="21" spans="1:11" x14ac:dyDescent="0.25">
      <c r="A21" s="112" t="s">
        <v>127</v>
      </c>
      <c r="B21" s="107" t="s">
        <v>128</v>
      </c>
      <c r="C21" s="113">
        <v>0.96297952492472405</v>
      </c>
      <c r="D21" s="113">
        <v>1.8063276083855301E-2</v>
      </c>
      <c r="E21" s="113">
        <v>1.5262330399999999E-2</v>
      </c>
      <c r="F21" s="113">
        <v>0.45899080428237032</v>
      </c>
      <c r="G21" s="113">
        <v>8.7103912839422201E-3</v>
      </c>
      <c r="H21" s="113">
        <v>1.6917669600000001E-2</v>
      </c>
      <c r="I21" s="113">
        <v>0.60842967079290955</v>
      </c>
      <c r="J21" s="113">
        <v>1.1546332632202479E-2</v>
      </c>
      <c r="K21" s="113">
        <v>0</v>
      </c>
    </row>
    <row r="22" spans="1:11" ht="29.25" x14ac:dyDescent="0.25">
      <c r="A22" s="112" t="s">
        <v>129</v>
      </c>
      <c r="B22" s="107" t="s">
        <v>130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</row>
    <row r="23" spans="1:11" ht="72" x14ac:dyDescent="0.25">
      <c r="A23" s="112" t="s">
        <v>131</v>
      </c>
      <c r="B23" s="107" t="s">
        <v>132</v>
      </c>
      <c r="C23" s="113">
        <v>2.2280329999999999</v>
      </c>
      <c r="D23" s="113">
        <v>0.35388842692991501</v>
      </c>
      <c r="E23" s="113">
        <v>45.614305852000001</v>
      </c>
      <c r="F23" s="113">
        <v>1.0619610378178306</v>
      </c>
      <c r="G23" s="113">
        <v>0.17065047642013656</v>
      </c>
      <c r="H23" s="113">
        <v>50.561594147999998</v>
      </c>
      <c r="I23" s="113">
        <v>1.4077157943166594</v>
      </c>
      <c r="J23" s="113">
        <v>0.22621109664994846</v>
      </c>
      <c r="K23" s="113">
        <v>0</v>
      </c>
    </row>
    <row r="24" spans="1:11" x14ac:dyDescent="0.25">
      <c r="A24" s="112" t="s">
        <v>133</v>
      </c>
      <c r="B24" s="107" t="s">
        <v>134</v>
      </c>
      <c r="C24" s="113">
        <v>12.983600000000001</v>
      </c>
      <c r="D24" s="113">
        <v>0.37840960704166199</v>
      </c>
      <c r="E24" s="113">
        <v>0.43167542759999999</v>
      </c>
      <c r="F24" s="113">
        <v>6.1884524793200102</v>
      </c>
      <c r="G24" s="113">
        <v>0.18247496897208534</v>
      </c>
      <c r="H24" s="113">
        <v>0.47849457239999993</v>
      </c>
      <c r="I24" s="113">
        <v>8.2032974725869892</v>
      </c>
      <c r="J24" s="113">
        <v>0.24188542398625271</v>
      </c>
      <c r="K24" s="113">
        <v>0</v>
      </c>
    </row>
    <row r="25" spans="1:11" ht="43.5" x14ac:dyDescent="0.25">
      <c r="A25" s="112" t="s">
        <v>135</v>
      </c>
      <c r="B25" s="107" t="s">
        <v>136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  <c r="H25" s="113">
        <v>11.423879999999999</v>
      </c>
      <c r="I25" s="113">
        <v>0</v>
      </c>
      <c r="J25" s="113">
        <v>0</v>
      </c>
      <c r="K25" s="113">
        <v>0</v>
      </c>
    </row>
    <row r="26" spans="1:11" ht="44.25" customHeight="1" x14ac:dyDescent="0.25">
      <c r="A26" s="112" t="s">
        <v>137</v>
      </c>
      <c r="B26" s="114" t="s">
        <v>138</v>
      </c>
      <c r="C26" s="113">
        <f>C27+C28+C29+C30</f>
        <v>0</v>
      </c>
      <c r="D26" s="113">
        <f t="shared" ref="D26:K26" si="4">D27+D28+D29+D30</f>
        <v>0.11784496401262599</v>
      </c>
      <c r="E26" s="113">
        <f t="shared" si="4"/>
        <v>0</v>
      </c>
      <c r="F26" s="113">
        <f t="shared" si="4"/>
        <v>0</v>
      </c>
      <c r="G26" s="113">
        <f t="shared" si="4"/>
        <v>5.6826665474570819E-2</v>
      </c>
      <c r="H26" s="113">
        <f t="shared" si="4"/>
        <v>0</v>
      </c>
      <c r="I26" s="113">
        <f t="shared" si="4"/>
        <v>0</v>
      </c>
      <c r="J26" s="113">
        <f t="shared" si="4"/>
        <v>7.5328370512803167E-2</v>
      </c>
      <c r="K26" s="113">
        <f t="shared" si="4"/>
        <v>0</v>
      </c>
    </row>
    <row r="27" spans="1:11" x14ac:dyDescent="0.25">
      <c r="A27" s="112" t="s">
        <v>139</v>
      </c>
      <c r="B27" s="107" t="s">
        <v>140</v>
      </c>
      <c r="C27" s="113">
        <v>0</v>
      </c>
      <c r="D27" s="113">
        <v>0.11784496401262599</v>
      </c>
      <c r="E27" s="113"/>
      <c r="F27" s="113">
        <v>0</v>
      </c>
      <c r="G27" s="113">
        <v>5.6826665474570819E-2</v>
      </c>
      <c r="H27" s="113"/>
      <c r="I27" s="113">
        <v>0</v>
      </c>
      <c r="J27" s="113">
        <v>7.5328370512803167E-2</v>
      </c>
      <c r="K27" s="113"/>
    </row>
    <row r="28" spans="1:11" x14ac:dyDescent="0.25">
      <c r="A28" s="112" t="s">
        <v>141</v>
      </c>
      <c r="B28" s="107" t="s">
        <v>142</v>
      </c>
      <c r="C28" s="113">
        <v>0</v>
      </c>
      <c r="D28" s="113">
        <v>0</v>
      </c>
      <c r="E28" s="113"/>
      <c r="F28" s="113">
        <v>0</v>
      </c>
      <c r="G28" s="113">
        <v>0</v>
      </c>
      <c r="H28" s="113"/>
      <c r="I28" s="113">
        <v>0</v>
      </c>
      <c r="J28" s="113">
        <v>0</v>
      </c>
      <c r="K28" s="113"/>
    </row>
    <row r="29" spans="1:11" x14ac:dyDescent="0.25">
      <c r="A29" s="112" t="s">
        <v>143</v>
      </c>
      <c r="B29" s="107" t="s">
        <v>144</v>
      </c>
      <c r="C29" s="113">
        <v>0</v>
      </c>
      <c r="D29" s="113">
        <v>0</v>
      </c>
      <c r="E29" s="113"/>
      <c r="F29" s="113">
        <v>0</v>
      </c>
      <c r="G29" s="113">
        <v>0</v>
      </c>
      <c r="H29" s="113"/>
      <c r="I29" s="113">
        <v>0</v>
      </c>
      <c r="J29" s="113">
        <v>0</v>
      </c>
      <c r="K29" s="113"/>
    </row>
    <row r="30" spans="1:11" ht="43.5" x14ac:dyDescent="0.25">
      <c r="A30" s="112" t="s">
        <v>145</v>
      </c>
      <c r="B30" s="107" t="s">
        <v>146</v>
      </c>
      <c r="C30" s="113">
        <v>0</v>
      </c>
      <c r="D30" s="113">
        <v>0</v>
      </c>
      <c r="E30" s="113"/>
      <c r="F30" s="113">
        <v>0</v>
      </c>
      <c r="G30" s="113">
        <v>0</v>
      </c>
      <c r="H30" s="113"/>
      <c r="I30" s="113">
        <v>0</v>
      </c>
      <c r="J30" s="113">
        <v>0</v>
      </c>
      <c r="K30" s="113"/>
    </row>
  </sheetData>
  <mergeCells count="9">
    <mergeCell ref="I1:K2"/>
    <mergeCell ref="B3:H3"/>
    <mergeCell ref="B4:H4"/>
    <mergeCell ref="A7:A10"/>
    <mergeCell ref="B7:B10"/>
    <mergeCell ref="C7:E8"/>
    <mergeCell ref="F7:K7"/>
    <mergeCell ref="F8:H8"/>
    <mergeCell ref="I8:K8"/>
  </mergeCells>
  <pageMargins left="0.7" right="0.7" top="0.75" bottom="0.75" header="0.3" footer="0.3"/>
  <pageSetup paperSize="9" scale="4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</vt:lpstr>
      <vt:lpstr>Расчет факт.расходов по С1</vt:lpstr>
      <vt:lpstr>'Приложение 1 (город)'!Область_печати</vt:lpstr>
      <vt:lpstr>'Приложение 1 (не город)'!Область_печати</vt:lpstr>
      <vt:lpstr>'Приложение 5 (город)'!Область_печати</vt:lpstr>
      <vt:lpstr>'Приложение 5 (не город)'!Область_печати</vt:lpstr>
      <vt:lpstr>С1!Область_печати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User</cp:lastModifiedBy>
  <cp:lastPrinted>2021-10-11T10:47:02Z</cp:lastPrinted>
  <dcterms:created xsi:type="dcterms:W3CDTF">2015-10-01T09:27:16Z</dcterms:created>
  <dcterms:modified xsi:type="dcterms:W3CDTF">2021-10-14T05:55:52Z</dcterms:modified>
</cp:coreProperties>
</file>